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B676B1D3-CAD3-4A65-A925-4A68953C91ED}" xr6:coauthVersionLast="37" xr6:coauthVersionMax="47" xr10:uidLastSave="{00000000-0000-0000-0000-000000000000}"/>
  <bookViews>
    <workbookView xWindow="0" yWindow="0" windowWidth="11445" windowHeight="828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4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O311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M271" i="18" s="1"/>
  <c r="O274" i="18"/>
  <c r="P272" i="18"/>
  <c r="N272" i="18"/>
  <c r="M272" i="18"/>
  <c r="L272" i="18"/>
  <c r="O272" i="18" s="1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O251" i="18"/>
  <c r="N251" i="18"/>
  <c r="M251" i="18"/>
  <c r="P251" i="18" s="1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P141" i="18" s="1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M120" i="18" s="1"/>
  <c r="M118" i="18" s="1"/>
  <c r="P118" i="18" s="1"/>
  <c r="O121" i="18"/>
  <c r="P119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O95" i="18"/>
  <c r="N95" i="18"/>
  <c r="M95" i="18"/>
  <c r="P95" i="18" s="1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M66" i="18" s="1"/>
  <c r="O69" i="18"/>
  <c r="P67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O54" i="18"/>
  <c r="N54" i="18"/>
  <c r="M54" i="18"/>
  <c r="P54" i="18" s="1"/>
  <c r="L54" i="18"/>
  <c r="N49" i="18"/>
  <c r="L49" i="18"/>
  <c r="L47" i="18"/>
  <c r="L46" i="18"/>
  <c r="N45" i="18"/>
  <c r="M45" i="18"/>
  <c r="M43" i="18" s="1"/>
  <c r="M41" i="18" s="1"/>
  <c r="P42" i="18"/>
  <c r="N42" i="18"/>
  <c r="M42" i="18"/>
  <c r="L42" i="18"/>
  <c r="O42" i="18" s="1"/>
  <c r="P36" i="18"/>
  <c r="O36" i="18"/>
  <c r="P35" i="18"/>
  <c r="O35" i="18"/>
  <c r="M34" i="18"/>
  <c r="M14" i="18" s="1"/>
  <c r="P14" i="18" s="1"/>
  <c r="P33" i="18"/>
  <c r="M33" i="18"/>
  <c r="P32" i="18"/>
  <c r="M32" i="18"/>
  <c r="P31" i="18"/>
  <c r="M31" i="18"/>
  <c r="M29" i="18" s="1"/>
  <c r="M30" i="18"/>
  <c r="P30" i="18" s="1"/>
  <c r="O25" i="18"/>
  <c r="N25" i="18"/>
  <c r="M25" i="18"/>
  <c r="M19" i="18" s="1"/>
  <c r="L25" i="18"/>
  <c r="P24" i="18"/>
  <c r="N24" i="18"/>
  <c r="M24" i="18"/>
  <c r="P23" i="18"/>
  <c r="N23" i="18"/>
  <c r="M23" i="18"/>
  <c r="O21" i="18"/>
  <c r="N21" i="18"/>
  <c r="N19" i="18" s="1"/>
  <c r="M21" i="18"/>
  <c r="P21" i="18" s="1"/>
  <c r="L21" i="18"/>
  <c r="O19" i="18"/>
  <c r="L19" i="18"/>
  <c r="N15" i="18"/>
  <c r="L15" i="18"/>
  <c r="O15" i="18" s="1"/>
  <c r="P13" i="18"/>
  <c r="M13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O272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N251" i="17"/>
  <c r="M251" i="17"/>
  <c r="P251" i="17" s="1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O221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P141" i="17" s="1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O119" i="17"/>
  <c r="N119" i="17"/>
  <c r="M119" i="17"/>
  <c r="P119" i="17" s="1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O67" i="17"/>
  <c r="N67" i="17"/>
  <c r="M67" i="17"/>
  <c r="P67" i="17" s="1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N54" i="17"/>
  <c r="M54" i="17"/>
  <c r="P54" i="17" s="1"/>
  <c r="L54" i="17"/>
  <c r="O54" i="17" s="1"/>
  <c r="N49" i="17"/>
  <c r="L49" i="17"/>
  <c r="M49" i="17" s="1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M32" i="17"/>
  <c r="M30" i="17" s="1"/>
  <c r="P30" i="17" s="1"/>
  <c r="M31" i="17"/>
  <c r="P31" i="17" s="1"/>
  <c r="M29" i="17"/>
  <c r="P29" i="17" s="1"/>
  <c r="P25" i="17"/>
  <c r="N25" i="17"/>
  <c r="M25" i="17"/>
  <c r="L25" i="17"/>
  <c r="O25" i="17" s="1"/>
  <c r="P24" i="17"/>
  <c r="N24" i="17"/>
  <c r="M24" i="17"/>
  <c r="N23" i="17"/>
  <c r="M23" i="17"/>
  <c r="P23" i="17" s="1"/>
  <c r="P21" i="17"/>
  <c r="O21" i="17"/>
  <c r="N21" i="17"/>
  <c r="M21" i="17"/>
  <c r="L21" i="17"/>
  <c r="N19" i="17"/>
  <c r="M19" i="17"/>
  <c r="P19" i="17" s="1"/>
  <c r="L19" i="17"/>
  <c r="O19" i="17" s="1"/>
  <c r="P15" i="17"/>
  <c r="N15" i="17"/>
  <c r="M15" i="17"/>
  <c r="L15" i="17"/>
  <c r="O15" i="17" s="1"/>
  <c r="M14" i="17"/>
  <c r="P14" i="17" s="1"/>
  <c r="M11" i="17"/>
  <c r="P11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O597" i="16" s="1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K450" i="16" s="1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O439" i="16" s="1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P312" i="16" s="1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M118" i="16" s="1"/>
  <c r="O121" i="16"/>
  <c r="P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M94" i="16" s="1"/>
  <c r="P94" i="16" s="1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P67" i="16"/>
  <c r="N67" i="16"/>
  <c r="M67" i="16"/>
  <c r="L67" i="16"/>
  <c r="J65" i="16"/>
  <c r="I65" i="16"/>
  <c r="J64" i="16"/>
  <c r="I64" i="16"/>
  <c r="N61" i="16"/>
  <c r="L61" i="16"/>
  <c r="L59" i="16"/>
  <c r="L58" i="16"/>
  <c r="N57" i="16"/>
  <c r="M57" i="16"/>
  <c r="O54" i="16"/>
  <c r="N54" i="16"/>
  <c r="M54" i="16"/>
  <c r="L54" i="16"/>
  <c r="N49" i="16"/>
  <c r="L49" i="16"/>
  <c r="L47" i="16"/>
  <c r="L46" i="16"/>
  <c r="N45" i="16"/>
  <c r="M45" i="16"/>
  <c r="P42" i="16"/>
  <c r="N42" i="16"/>
  <c r="M42" i="16"/>
  <c r="L42" i="16"/>
  <c r="P36" i="16"/>
  <c r="O36" i="16"/>
  <c r="P35" i="16"/>
  <c r="O35" i="16"/>
  <c r="M34" i="16"/>
  <c r="P34" i="16" s="1"/>
  <c r="M33" i="16"/>
  <c r="P33" i="16" s="1"/>
  <c r="M32" i="16"/>
  <c r="P31" i="16"/>
  <c r="M31" i="16"/>
  <c r="P29" i="16"/>
  <c r="M29" i="16"/>
  <c r="P25" i="16"/>
  <c r="N25" i="16"/>
  <c r="M25" i="16"/>
  <c r="L25" i="16"/>
  <c r="P24" i="16"/>
  <c r="N24" i="16"/>
  <c r="M24" i="16"/>
  <c r="N23" i="16"/>
  <c r="M23" i="16"/>
  <c r="P21" i="16"/>
  <c r="N21" i="16"/>
  <c r="M21" i="16"/>
  <c r="L21" i="16"/>
  <c r="N19" i="16"/>
  <c r="M19" i="16"/>
  <c r="P15" i="16"/>
  <c r="N15" i="16"/>
  <c r="M15" i="16"/>
  <c r="M14" i="16"/>
  <c r="P14" i="16" s="1"/>
  <c r="M11" i="16"/>
  <c r="M9" i="16" s="1"/>
  <c r="P9" i="16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P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P252" i="15" s="1"/>
  <c r="O253" i="15"/>
  <c r="N251" i="15"/>
  <c r="M251" i="15"/>
  <c r="P251" i="15" s="1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P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M96" i="15" s="1"/>
  <c r="P96" i="15" s="1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P54" i="15" s="1"/>
  <c r="L54" i="15"/>
  <c r="N49" i="15"/>
  <c r="L49" i="15"/>
  <c r="O49" i="15" s="1"/>
  <c r="L47" i="15"/>
  <c r="L46" i="15"/>
  <c r="N45" i="15"/>
  <c r="M45" i="15"/>
  <c r="M43" i="15" s="1"/>
  <c r="N42" i="15"/>
  <c r="M42" i="15"/>
  <c r="L42" i="15"/>
  <c r="P36" i="15"/>
  <c r="O36" i="15"/>
  <c r="P35" i="15"/>
  <c r="O35" i="15"/>
  <c r="M34" i="15"/>
  <c r="M14" i="15" s="1"/>
  <c r="P14" i="15" s="1"/>
  <c r="P33" i="15"/>
  <c r="M33" i="15"/>
  <c r="P32" i="15"/>
  <c r="M32" i="15"/>
  <c r="P31" i="15"/>
  <c r="M31" i="15"/>
  <c r="M29" i="15" s="1"/>
  <c r="P29" i="15" s="1"/>
  <c r="M30" i="15"/>
  <c r="P30" i="15" s="1"/>
  <c r="O25" i="15"/>
  <c r="N25" i="15"/>
  <c r="M25" i="15"/>
  <c r="P25" i="15" s="1"/>
  <c r="L25" i="15"/>
  <c r="P24" i="15"/>
  <c r="N24" i="15"/>
  <c r="M24" i="15"/>
  <c r="P23" i="15"/>
  <c r="N23" i="15"/>
  <c r="M23" i="15"/>
  <c r="O21" i="15"/>
  <c r="N21" i="15"/>
  <c r="N19" i="15" s="1"/>
  <c r="M21" i="15"/>
  <c r="P21" i="15" s="1"/>
  <c r="L21" i="15"/>
  <c r="O19" i="15"/>
  <c r="M19" i="15"/>
  <c r="L19" i="15"/>
  <c r="N15" i="15"/>
  <c r="L15" i="15"/>
  <c r="O15" i="15" s="1"/>
  <c r="P13" i="15"/>
  <c r="M13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P252" i="14" s="1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O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M66" i="14" s="1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O54" i="14"/>
  <c r="N54" i="14"/>
  <c r="M54" i="14"/>
  <c r="P54" i="14" s="1"/>
  <c r="L54" i="14"/>
  <c r="N49" i="14"/>
  <c r="L49" i="14"/>
  <c r="L47" i="14"/>
  <c r="L46" i="14"/>
  <c r="N45" i="14"/>
  <c r="M45" i="14"/>
  <c r="O42" i="14"/>
  <c r="N42" i="14"/>
  <c r="M42" i="14"/>
  <c r="L42" i="14"/>
  <c r="P36" i="14"/>
  <c r="O36" i="14"/>
  <c r="P35" i="14"/>
  <c r="O35" i="14"/>
  <c r="P34" i="14"/>
  <c r="M34" i="14"/>
  <c r="M33" i="14"/>
  <c r="P33" i="14" s="1"/>
  <c r="M32" i="14"/>
  <c r="P32" i="14" s="1"/>
  <c r="P31" i="14"/>
  <c r="M31" i="14"/>
  <c r="M29" i="14" s="1"/>
  <c r="P25" i="14"/>
  <c r="O25" i="14"/>
  <c r="N25" i="14"/>
  <c r="M25" i="14"/>
  <c r="L25" i="14"/>
  <c r="N24" i="14"/>
  <c r="M24" i="14"/>
  <c r="N23" i="14"/>
  <c r="M23" i="14"/>
  <c r="P23" i="14" s="1"/>
  <c r="N21" i="14"/>
  <c r="M21" i="14"/>
  <c r="P21" i="14" s="1"/>
  <c r="L21" i="14"/>
  <c r="P19" i="14"/>
  <c r="N19" i="14"/>
  <c r="M19" i="14"/>
  <c r="O15" i="14"/>
  <c r="N15" i="14"/>
  <c r="M15" i="14"/>
  <c r="P15" i="14" s="1"/>
  <c r="L15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P311" i="13" s="1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P272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P119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P95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O49" i="13" s="1"/>
  <c r="L47" i="13"/>
  <c r="L46" i="13"/>
  <c r="N45" i="13"/>
  <c r="M45" i="13"/>
  <c r="O42" i="13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M32" i="13"/>
  <c r="P32" i="13" s="1"/>
  <c r="P31" i="13"/>
  <c r="M31" i="13"/>
  <c r="P30" i="13"/>
  <c r="M30" i="13"/>
  <c r="M29" i="13"/>
  <c r="P29" i="13" s="1"/>
  <c r="N25" i="13"/>
  <c r="M25" i="13"/>
  <c r="L25" i="13"/>
  <c r="N24" i="13"/>
  <c r="M24" i="13"/>
  <c r="P24" i="13" s="1"/>
  <c r="N23" i="13"/>
  <c r="M23" i="13"/>
  <c r="P23" i="13" s="1"/>
  <c r="P21" i="13"/>
  <c r="N21" i="13"/>
  <c r="N19" i="13" s="1"/>
  <c r="M21" i="13"/>
  <c r="L21" i="13"/>
  <c r="N15" i="13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2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O537" i="12" s="1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O272" i="12" s="1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L124" i="12"/>
  <c r="L123" i="12"/>
  <c r="N122" i="12"/>
  <c r="M122" i="12"/>
  <c r="M120" i="12" s="1"/>
  <c r="O121" i="12"/>
  <c r="N119" i="12"/>
  <c r="M119" i="12"/>
  <c r="P119" i="12" s="1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O54" i="12"/>
  <c r="N54" i="12"/>
  <c r="M54" i="12"/>
  <c r="P54" i="12" s="1"/>
  <c r="L54" i="12"/>
  <c r="N49" i="12"/>
  <c r="L49" i="12"/>
  <c r="M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M34" i="12"/>
  <c r="P33" i="12"/>
  <c r="M33" i="12"/>
  <c r="M32" i="12"/>
  <c r="M30" i="12" s="1"/>
  <c r="P30" i="12" s="1"/>
  <c r="P31" i="12"/>
  <c r="M31" i="12"/>
  <c r="M29" i="12"/>
  <c r="P29" i="12" s="1"/>
  <c r="N25" i="12"/>
  <c r="M25" i="12"/>
  <c r="L25" i="12"/>
  <c r="O25" i="12" s="1"/>
  <c r="P24" i="12"/>
  <c r="N24" i="12"/>
  <c r="M24" i="12"/>
  <c r="N23" i="12"/>
  <c r="M23" i="12"/>
  <c r="P23" i="12" s="1"/>
  <c r="P21" i="12"/>
  <c r="O21" i="12"/>
  <c r="N21" i="12"/>
  <c r="N19" i="12" s="1"/>
  <c r="M21" i="12"/>
  <c r="M19" i="12" s="1"/>
  <c r="L21" i="12"/>
  <c r="L19" i="12" s="1"/>
  <c r="N15" i="12"/>
  <c r="M11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O253" i="11"/>
  <c r="N251" i="11"/>
  <c r="M251" i="1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P119" i="11" s="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O67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M53" i="11" s="1"/>
  <c r="P54" i="11"/>
  <c r="N54" i="11"/>
  <c r="M54" i="11"/>
  <c r="L54" i="11"/>
  <c r="O54" i="11" s="1"/>
  <c r="N49" i="11"/>
  <c r="L49" i="1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P32" i="11"/>
  <c r="M32" i="11"/>
  <c r="M31" i="11"/>
  <c r="P30" i="11"/>
  <c r="M30" i="11"/>
  <c r="P25" i="11"/>
  <c r="N25" i="11"/>
  <c r="N15" i="11" s="1"/>
  <c r="M25" i="11"/>
  <c r="L25" i="11"/>
  <c r="O25" i="11" s="1"/>
  <c r="N24" i="11"/>
  <c r="M24" i="11"/>
  <c r="P24" i="11" s="1"/>
  <c r="P23" i="11"/>
  <c r="N23" i="11"/>
  <c r="M23" i="11"/>
  <c r="P21" i="11"/>
  <c r="N21" i="11"/>
  <c r="M21" i="11"/>
  <c r="M19" i="11" s="1"/>
  <c r="L21" i="11"/>
  <c r="O21" i="11" s="1"/>
  <c r="L19" i="11"/>
  <c r="M15" i="11"/>
  <c r="P15" i="11" s="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J490" i="10"/>
  <c r="I490" i="10"/>
  <c r="K490" i="10" s="1"/>
  <c r="J489" i="10"/>
  <c r="I489" i="10"/>
  <c r="K489" i="10" s="1"/>
  <c r="J488" i="10"/>
  <c r="I488" i="10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O223" i="10"/>
  <c r="O221" i="10"/>
  <c r="N221" i="10"/>
  <c r="M221" i="10"/>
  <c r="P221" i="10" s="1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N142" i="10" s="1"/>
  <c r="M144" i="10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O119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O67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P54" i="10"/>
  <c r="N54" i="10"/>
  <c r="M54" i="10"/>
  <c r="L54" i="10"/>
  <c r="O54" i="10" s="1"/>
  <c r="N49" i="10"/>
  <c r="L49" i="10"/>
  <c r="O49" i="10" s="1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P32" i="10"/>
  <c r="M32" i="10"/>
  <c r="M31" i="10"/>
  <c r="P31" i="10" s="1"/>
  <c r="P30" i="10"/>
  <c r="M30" i="10"/>
  <c r="P25" i="10"/>
  <c r="N25" i="10"/>
  <c r="N15" i="10" s="1"/>
  <c r="M25" i="10"/>
  <c r="L25" i="10"/>
  <c r="O25" i="10" s="1"/>
  <c r="N24" i="10"/>
  <c r="M24" i="10"/>
  <c r="P24" i="10" s="1"/>
  <c r="P23" i="10"/>
  <c r="N23" i="10"/>
  <c r="M23" i="10"/>
  <c r="P21" i="10"/>
  <c r="N21" i="10"/>
  <c r="M21" i="10"/>
  <c r="M19" i="10" s="1"/>
  <c r="L21" i="10"/>
  <c r="O21" i="10" s="1"/>
  <c r="L19" i="10"/>
  <c r="O19" i="10" s="1"/>
  <c r="M15" i="10"/>
  <c r="P15" i="10" s="1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K376" i="9" s="1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P273" i="9" s="1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O119" i="9"/>
  <c r="N119" i="9"/>
  <c r="M119" i="9"/>
  <c r="P119" i="9" s="1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M96" i="9" s="1"/>
  <c r="M94" i="9" s="1"/>
  <c r="P94" i="9" s="1"/>
  <c r="O97" i="9"/>
  <c r="P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P68" i="9" s="1"/>
  <c r="O69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N54" i="9"/>
  <c r="M54" i="9"/>
  <c r="L54" i="9"/>
  <c r="N49" i="9"/>
  <c r="L49" i="9"/>
  <c r="L47" i="9"/>
  <c r="L46" i="9"/>
  <c r="N45" i="9"/>
  <c r="M45" i="9"/>
  <c r="O42" i="9"/>
  <c r="N42" i="9"/>
  <c r="M42" i="9"/>
  <c r="L42" i="9"/>
  <c r="P36" i="9"/>
  <c r="O36" i="9"/>
  <c r="P35" i="9"/>
  <c r="O35" i="9"/>
  <c r="P34" i="9"/>
  <c r="M34" i="9"/>
  <c r="M33" i="9"/>
  <c r="P32" i="9"/>
  <c r="M32" i="9"/>
  <c r="M30" i="9" s="1"/>
  <c r="P30" i="9" s="1"/>
  <c r="M31" i="9"/>
  <c r="M29" i="9" s="1"/>
  <c r="P25" i="9"/>
  <c r="O25" i="9"/>
  <c r="N25" i="9"/>
  <c r="N15" i="9" s="1"/>
  <c r="M25" i="9"/>
  <c r="L25" i="9"/>
  <c r="N24" i="9"/>
  <c r="M24" i="9"/>
  <c r="P23" i="9"/>
  <c r="N23" i="9"/>
  <c r="M23" i="9"/>
  <c r="P21" i="9"/>
  <c r="N21" i="9"/>
  <c r="M21" i="9"/>
  <c r="L21" i="9"/>
  <c r="P19" i="9"/>
  <c r="N19" i="9"/>
  <c r="M19" i="9"/>
  <c r="O15" i="9"/>
  <c r="M15" i="9"/>
  <c r="P15" i="9" s="1"/>
  <c r="L15" i="9"/>
  <c r="J677" i="8"/>
  <c r="J676" i="8"/>
  <c r="J675" i="8"/>
  <c r="J674" i="8"/>
  <c r="J673" i="8"/>
  <c r="J672" i="8"/>
  <c r="N671" i="8"/>
  <c r="L671" i="8"/>
  <c r="O671" i="8" s="1"/>
  <c r="I671" i="8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P292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O141" i="8" s="1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O119" i="8"/>
  <c r="N119" i="8"/>
  <c r="M119" i="8"/>
  <c r="P119" i="8" s="1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P95" i="8"/>
  <c r="N95" i="8"/>
  <c r="M95" i="8"/>
  <c r="L95" i="8"/>
  <c r="O95" i="8" s="1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M53" i="8" s="1"/>
  <c r="P54" i="8"/>
  <c r="N54" i="8"/>
  <c r="M54" i="8"/>
  <c r="L54" i="8"/>
  <c r="O54" i="8" s="1"/>
  <c r="N49" i="8"/>
  <c r="L49" i="8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P32" i="8"/>
  <c r="M32" i="8"/>
  <c r="M31" i="8"/>
  <c r="P30" i="8"/>
  <c r="M30" i="8"/>
  <c r="P25" i="8"/>
  <c r="N25" i="8"/>
  <c r="M25" i="8"/>
  <c r="L25" i="8"/>
  <c r="O25" i="8" s="1"/>
  <c r="N24" i="8"/>
  <c r="M24" i="8"/>
  <c r="P24" i="8" s="1"/>
  <c r="P23" i="8"/>
  <c r="N23" i="8"/>
  <c r="M23" i="8"/>
  <c r="P21" i="8"/>
  <c r="N21" i="8"/>
  <c r="M21" i="8"/>
  <c r="M19" i="8" s="1"/>
  <c r="L21" i="8"/>
  <c r="O21" i="8" s="1"/>
  <c r="L19" i="8"/>
  <c r="M15" i="8"/>
  <c r="P15" i="8" s="1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2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O291" i="7"/>
  <c r="N291" i="7"/>
  <c r="M291" i="7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P95" i="7"/>
  <c r="O95" i="7"/>
  <c r="N95" i="7"/>
  <c r="M95" i="7"/>
  <c r="L95" i="7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P67" i="7" s="1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N54" i="7"/>
  <c r="M54" i="7"/>
  <c r="L54" i="7"/>
  <c r="O54" i="7" s="1"/>
  <c r="N49" i="7"/>
  <c r="L49" i="7"/>
  <c r="M49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P34" i="7"/>
  <c r="M34" i="7"/>
  <c r="P33" i="7"/>
  <c r="M33" i="7"/>
  <c r="M32" i="7"/>
  <c r="P31" i="7"/>
  <c r="M31" i="7"/>
  <c r="M29" i="7" s="1"/>
  <c r="P25" i="7"/>
  <c r="N25" i="7"/>
  <c r="M25" i="7"/>
  <c r="L25" i="7"/>
  <c r="O25" i="7" s="1"/>
  <c r="P24" i="7"/>
  <c r="N24" i="7"/>
  <c r="M24" i="7"/>
  <c r="N23" i="7"/>
  <c r="M23" i="7"/>
  <c r="O21" i="7"/>
  <c r="N21" i="7"/>
  <c r="M21" i="7"/>
  <c r="M19" i="7" s="1"/>
  <c r="L21" i="7"/>
  <c r="L19" i="7" s="1"/>
  <c r="N19" i="7"/>
  <c r="P15" i="7"/>
  <c r="O15" i="7"/>
  <c r="N15" i="7"/>
  <c r="M15" i="7"/>
  <c r="L15" i="7"/>
  <c r="M14" i="7"/>
  <c r="P14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O330" i="6"/>
  <c r="N330" i="6"/>
  <c r="M330" i="6"/>
  <c r="P330" i="6" s="1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P291" i="6" s="1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P272" i="6" s="1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O141" i="6" s="1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N119" i="6"/>
  <c r="M119" i="6"/>
  <c r="P119" i="6" s="1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P95" i="6"/>
  <c r="N95" i="6"/>
  <c r="M95" i="6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O69" i="6"/>
  <c r="N67" i="6"/>
  <c r="M67" i="6"/>
  <c r="P67" i="6" s="1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N54" i="6"/>
  <c r="M54" i="6"/>
  <c r="L54" i="6"/>
  <c r="O54" i="6" s="1"/>
  <c r="N49" i="6"/>
  <c r="L49" i="6"/>
  <c r="O49" i="6" s="1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P34" i="6"/>
  <c r="M34" i="6"/>
  <c r="M33" i="6"/>
  <c r="P33" i="6" s="1"/>
  <c r="P32" i="6"/>
  <c r="M32" i="6"/>
  <c r="P31" i="6"/>
  <c r="M31" i="6"/>
  <c r="M29" i="6" s="1"/>
  <c r="M30" i="6"/>
  <c r="P30" i="6" s="1"/>
  <c r="P25" i="6"/>
  <c r="O25" i="6"/>
  <c r="N25" i="6"/>
  <c r="N19" i="6" s="1"/>
  <c r="M25" i="6"/>
  <c r="L25" i="6"/>
  <c r="N24" i="6"/>
  <c r="M24" i="6"/>
  <c r="P24" i="6" s="1"/>
  <c r="P23" i="6"/>
  <c r="N23" i="6"/>
  <c r="M23" i="6"/>
  <c r="N21" i="6"/>
  <c r="M21" i="6"/>
  <c r="L21" i="6"/>
  <c r="O21" i="6" s="1"/>
  <c r="O19" i="6"/>
  <c r="L19" i="6"/>
  <c r="N15" i="6"/>
  <c r="M15" i="6"/>
  <c r="P15" i="6" s="1"/>
  <c r="L15" i="6"/>
  <c r="O15" i="6" s="1"/>
  <c r="P13" i="6"/>
  <c r="M13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P311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P141" i="5" s="1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L72" i="5"/>
  <c r="L71" i="5"/>
  <c r="N70" i="5"/>
  <c r="M70" i="5"/>
  <c r="P70" i="5" s="1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O49" i="5" s="1"/>
  <c r="L47" i="5"/>
  <c r="L46" i="5"/>
  <c r="N45" i="5"/>
  <c r="M45" i="5"/>
  <c r="M43" i="5" s="1"/>
  <c r="M41" i="5" s="1"/>
  <c r="P42" i="5"/>
  <c r="N42" i="5"/>
  <c r="M42" i="5"/>
  <c r="L42" i="5"/>
  <c r="P36" i="5"/>
  <c r="O36" i="5"/>
  <c r="P35" i="5"/>
  <c r="O35" i="5"/>
  <c r="M34" i="5"/>
  <c r="P34" i="5" s="1"/>
  <c r="P33" i="5"/>
  <c r="M33" i="5"/>
  <c r="M32" i="5"/>
  <c r="P32" i="5" s="1"/>
  <c r="P31" i="5"/>
  <c r="M31" i="5"/>
  <c r="M29" i="5" s="1"/>
  <c r="P29" i="5" s="1"/>
  <c r="O25" i="5"/>
  <c r="N25" i="5"/>
  <c r="M25" i="5"/>
  <c r="P25" i="5" s="1"/>
  <c r="L25" i="5"/>
  <c r="P24" i="5"/>
  <c r="N24" i="5"/>
  <c r="M24" i="5"/>
  <c r="N23" i="5"/>
  <c r="M23" i="5"/>
  <c r="P23" i="5" s="1"/>
  <c r="O21" i="5"/>
  <c r="N21" i="5"/>
  <c r="N19" i="5" s="1"/>
  <c r="M21" i="5"/>
  <c r="P21" i="5" s="1"/>
  <c r="L21" i="5"/>
  <c r="O19" i="5"/>
  <c r="M19" i="5"/>
  <c r="L19" i="5"/>
  <c r="N15" i="5"/>
  <c r="L15" i="5"/>
  <c r="O15" i="5" s="1"/>
  <c r="M14" i="5"/>
  <c r="P14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J560" i="4"/>
  <c r="I560" i="4"/>
  <c r="N559" i="4"/>
  <c r="N558" i="4"/>
  <c r="N557" i="4"/>
  <c r="N556" i="4"/>
  <c r="N555" i="4"/>
  <c r="L555" i="4"/>
  <c r="N554" i="4"/>
  <c r="L554" i="4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J499" i="4"/>
  <c r="I499" i="4"/>
  <c r="J498" i="4"/>
  <c r="I498" i="4"/>
  <c r="J497" i="4"/>
  <c r="I497" i="4"/>
  <c r="J496" i="4"/>
  <c r="I496" i="4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J477" i="4"/>
  <c r="I477" i="4"/>
  <c r="K477" i="4" s="1"/>
  <c r="J476" i="4"/>
  <c r="I476" i="4"/>
  <c r="K476" i="4" s="1"/>
  <c r="J475" i="4"/>
  <c r="I475" i="4"/>
  <c r="J474" i="4"/>
  <c r="I474" i="4"/>
  <c r="J473" i="4"/>
  <c r="I473" i="4"/>
  <c r="J472" i="4"/>
  <c r="I472" i="4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O311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O141" i="4"/>
  <c r="N141" i="4"/>
  <c r="M141" i="4"/>
  <c r="P141" i="4" s="1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L124" i="4"/>
  <c r="L123" i="4"/>
  <c r="N122" i="4"/>
  <c r="M122" i="4"/>
  <c r="O121" i="4"/>
  <c r="P119" i="4"/>
  <c r="N119" i="4"/>
  <c r="M119" i="4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O95" i="4"/>
  <c r="N95" i="4"/>
  <c r="M95" i="4"/>
  <c r="P95" i="4" s="1"/>
  <c r="L95" i="4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N67" i="4"/>
  <c r="M67" i="4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O54" i="4"/>
  <c r="N54" i="4"/>
  <c r="M54" i="4"/>
  <c r="P54" i="4" s="1"/>
  <c r="L54" i="4"/>
  <c r="N49" i="4"/>
  <c r="L49" i="4"/>
  <c r="M49" i="4" s="1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3" i="4"/>
  <c r="M33" i="4"/>
  <c r="M32" i="4"/>
  <c r="P32" i="4" s="1"/>
  <c r="P31" i="4"/>
  <c r="M31" i="4"/>
  <c r="M30" i="4"/>
  <c r="P30" i="4" s="1"/>
  <c r="P29" i="4"/>
  <c r="M29" i="4"/>
  <c r="N25" i="4"/>
  <c r="M25" i="4"/>
  <c r="L25" i="4"/>
  <c r="O25" i="4" s="1"/>
  <c r="P24" i="4"/>
  <c r="N24" i="4"/>
  <c r="M24" i="4"/>
  <c r="N23" i="4"/>
  <c r="M23" i="4"/>
  <c r="P23" i="4" s="1"/>
  <c r="O21" i="4"/>
  <c r="N21" i="4"/>
  <c r="M21" i="4"/>
  <c r="P21" i="4" s="1"/>
  <c r="L21" i="4"/>
  <c r="L19" i="4" s="1"/>
  <c r="N19" i="4"/>
  <c r="N15" i="4"/>
  <c r="L15" i="4"/>
  <c r="O15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O143" i="3"/>
  <c r="O141" i="3"/>
  <c r="N141" i="3"/>
  <c r="M141" i="3"/>
  <c r="P141" i="3" s="1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P36" i="3"/>
  <c r="O36" i="3"/>
  <c r="P35" i="3"/>
  <c r="O35" i="3"/>
  <c r="M34" i="3"/>
  <c r="M33" i="3"/>
  <c r="P33" i="3" s="1"/>
  <c r="M32" i="3"/>
  <c r="P32" i="3" s="1"/>
  <c r="P31" i="3"/>
  <c r="M31" i="3"/>
  <c r="P30" i="3"/>
  <c r="M30" i="3"/>
  <c r="P29" i="3"/>
  <c r="M29" i="3"/>
  <c r="M28" i="3"/>
  <c r="P28" i="3" s="1"/>
  <c r="N25" i="3"/>
  <c r="M25" i="3"/>
  <c r="L25" i="3"/>
  <c r="O25" i="3" s="1"/>
  <c r="N24" i="3"/>
  <c r="M24" i="3"/>
  <c r="P24" i="3" s="1"/>
  <c r="N23" i="3"/>
  <c r="M23" i="3"/>
  <c r="P23" i="3" s="1"/>
  <c r="N21" i="3"/>
  <c r="M21" i="3"/>
  <c r="M11" i="3" s="1"/>
  <c r="L21" i="3"/>
  <c r="N19" i="3"/>
  <c r="M19" i="3"/>
  <c r="N15" i="3"/>
  <c r="L15" i="3"/>
  <c r="O15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O650" i="2" s="1"/>
  <c r="J650" i="2"/>
  <c r="I650" i="2"/>
  <c r="K650" i="2" s="1"/>
  <c r="N649" i="2"/>
  <c r="L649" i="2"/>
  <c r="O649" i="2" s="1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J486" i="2"/>
  <c r="I486" i="2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N291" i="2"/>
  <c r="M291" i="2"/>
  <c r="P291" i="2" s="1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O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O251" i="2"/>
  <c r="N251" i="2"/>
  <c r="M251" i="2"/>
  <c r="P251" i="2" s="1"/>
  <c r="L251" i="2"/>
  <c r="J249" i="2"/>
  <c r="I249" i="2"/>
  <c r="K249" i="2" s="1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P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O141" i="2"/>
  <c r="N141" i="2"/>
  <c r="M141" i="2"/>
  <c r="P141" i="2" s="1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P70" i="2" s="1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O54" i="2"/>
  <c r="N54" i="2"/>
  <c r="M54" i="2"/>
  <c r="L54" i="2"/>
  <c r="N49" i="2"/>
  <c r="L49" i="2"/>
  <c r="O49" i="2" s="1"/>
  <c r="L47" i="2"/>
  <c r="L46" i="2"/>
  <c r="N45" i="2"/>
  <c r="M45" i="2"/>
  <c r="M43" i="2" s="1"/>
  <c r="M41" i="2" s="1"/>
  <c r="P42" i="2"/>
  <c r="N42" i="2"/>
  <c r="M42" i="2"/>
  <c r="L42" i="2"/>
  <c r="O42" i="2" s="1"/>
  <c r="P36" i="2"/>
  <c r="O36" i="2"/>
  <c r="P35" i="2"/>
  <c r="O35" i="2"/>
  <c r="P34" i="2"/>
  <c r="M34" i="2"/>
  <c r="P33" i="2"/>
  <c r="M33" i="2"/>
  <c r="M32" i="2"/>
  <c r="P32" i="2" s="1"/>
  <c r="P31" i="2"/>
  <c r="M31" i="2"/>
  <c r="M30" i="2"/>
  <c r="P30" i="2" s="1"/>
  <c r="M29" i="2"/>
  <c r="P29" i="2" s="1"/>
  <c r="P26" i="2"/>
  <c r="M26" i="2"/>
  <c r="P25" i="2"/>
  <c r="N25" i="2"/>
  <c r="M25" i="2"/>
  <c r="L25" i="2"/>
  <c r="O25" i="2" s="1"/>
  <c r="P24" i="2"/>
  <c r="N24" i="2"/>
  <c r="M24" i="2"/>
  <c r="N23" i="2"/>
  <c r="M23" i="2"/>
  <c r="P23" i="2" s="1"/>
  <c r="O21" i="2"/>
  <c r="N21" i="2"/>
  <c r="M21" i="2"/>
  <c r="L21" i="2"/>
  <c r="L19" i="2" s="1"/>
  <c r="O19" i="2" s="1"/>
  <c r="N19" i="2"/>
  <c r="P16" i="2"/>
  <c r="M16" i="2"/>
  <c r="P15" i="2"/>
  <c r="N15" i="2"/>
  <c r="M15" i="2"/>
  <c r="M14" i="2"/>
  <c r="P14" i="2" s="1"/>
  <c r="O639" i="1"/>
  <c r="O637" i="1"/>
  <c r="I548" i="1"/>
  <c r="K548" i="1" s="1"/>
  <c r="I365" i="1"/>
  <c r="K365" i="1" s="1"/>
  <c r="L336" i="1"/>
  <c r="O332" i="1"/>
  <c r="N332" i="1"/>
  <c r="M332" i="1"/>
  <c r="L332" i="1"/>
  <c r="P330" i="1"/>
  <c r="N330" i="1"/>
  <c r="M330" i="1"/>
  <c r="L330" i="1"/>
  <c r="O330" i="1" s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O293" i="1"/>
  <c r="N293" i="1"/>
  <c r="M293" i="1"/>
  <c r="L293" i="1"/>
  <c r="P291" i="1"/>
  <c r="O291" i="1"/>
  <c r="N291" i="1"/>
  <c r="M291" i="1"/>
  <c r="L291" i="1"/>
  <c r="L278" i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N251" i="1"/>
  <c r="M251" i="1"/>
  <c r="P251" i="1" s="1"/>
  <c r="L251" i="1"/>
  <c r="O251" i="1" s="1"/>
  <c r="J240" i="1"/>
  <c r="L227" i="1"/>
  <c r="N223" i="1"/>
  <c r="M223" i="1"/>
  <c r="L223" i="1"/>
  <c r="O223" i="1" s="1"/>
  <c r="N221" i="1"/>
  <c r="M221" i="1"/>
  <c r="P221" i="1" s="1"/>
  <c r="J214" i="1"/>
  <c r="I214" i="1"/>
  <c r="J198" i="1"/>
  <c r="L147" i="1"/>
  <c r="O143" i="1"/>
  <c r="N143" i="1"/>
  <c r="M143" i="1"/>
  <c r="L143" i="1"/>
  <c r="P141" i="1"/>
  <c r="O141" i="1"/>
  <c r="N141" i="1"/>
  <c r="M141" i="1"/>
  <c r="L141" i="1"/>
  <c r="L125" i="1"/>
  <c r="N121" i="1"/>
  <c r="M121" i="1"/>
  <c r="L121" i="1"/>
  <c r="O121" i="1" s="1"/>
  <c r="P119" i="1"/>
  <c r="O119" i="1"/>
  <c r="N119" i="1"/>
  <c r="M119" i="1"/>
  <c r="L119" i="1"/>
  <c r="L101" i="1"/>
  <c r="O97" i="1"/>
  <c r="N97" i="1"/>
  <c r="M97" i="1"/>
  <c r="L97" i="1"/>
  <c r="O95" i="1"/>
  <c r="N95" i="1"/>
  <c r="L95" i="1"/>
  <c r="L73" i="1"/>
  <c r="O69" i="1"/>
  <c r="N69" i="1"/>
  <c r="M69" i="1"/>
  <c r="L69" i="1"/>
  <c r="P67" i="1"/>
  <c r="O67" i="1"/>
  <c r="M67" i="1"/>
  <c r="L67" i="1"/>
  <c r="L60" i="1"/>
  <c r="L56" i="1"/>
  <c r="P54" i="1"/>
  <c r="N54" i="1"/>
  <c r="M54" i="1"/>
  <c r="L54" i="1"/>
  <c r="O54" i="1" s="1"/>
  <c r="L48" i="1"/>
  <c r="L42" i="1" s="1"/>
  <c r="L44" i="1"/>
  <c r="L21" i="1" s="1"/>
  <c r="N42" i="1"/>
  <c r="M42" i="1"/>
  <c r="P42" i="1" s="1"/>
  <c r="P36" i="1"/>
  <c r="O36" i="1"/>
  <c r="P35" i="1"/>
  <c r="O35" i="1"/>
  <c r="P34" i="1"/>
  <c r="M34" i="1"/>
  <c r="M33" i="1"/>
  <c r="P33" i="1" s="1"/>
  <c r="M32" i="1"/>
  <c r="P32" i="1" s="1"/>
  <c r="P31" i="1"/>
  <c r="M31" i="1"/>
  <c r="M30" i="1"/>
  <c r="P30" i="1" s="1"/>
  <c r="P29" i="1"/>
  <c r="M29" i="1"/>
  <c r="M28" i="1" s="1"/>
  <c r="P28" i="1" s="1"/>
  <c r="N25" i="1"/>
  <c r="M25" i="1"/>
  <c r="P25" i="1" s="1"/>
  <c r="L25" i="1"/>
  <c r="O25" i="1" s="1"/>
  <c r="P24" i="1"/>
  <c r="N24" i="1"/>
  <c r="M24" i="1"/>
  <c r="N23" i="1"/>
  <c r="M23" i="1"/>
  <c r="P23" i="1" s="1"/>
  <c r="P21" i="1"/>
  <c r="N21" i="1"/>
  <c r="N19" i="1" s="1"/>
  <c r="M21" i="1"/>
  <c r="M19" i="1" s="1"/>
  <c r="N15" i="1"/>
  <c r="M14" i="1"/>
  <c r="P14" i="1" s="1"/>
  <c r="M11" i="1"/>
  <c r="K380" i="13" l="1"/>
  <c r="K80" i="8"/>
  <c r="K589" i="8"/>
  <c r="O597" i="8"/>
  <c r="J671" i="3"/>
  <c r="L144" i="3"/>
  <c r="O144" i="3" s="1"/>
  <c r="O385" i="3"/>
  <c r="O406" i="3"/>
  <c r="K417" i="3"/>
  <c r="K420" i="3"/>
  <c r="L45" i="3"/>
  <c r="O671" i="15"/>
  <c r="L144" i="2"/>
  <c r="O144" i="2" s="1"/>
  <c r="K425" i="2"/>
  <c r="K435" i="2"/>
  <c r="K547" i="2"/>
  <c r="K573" i="2"/>
  <c r="K628" i="2"/>
  <c r="K631" i="2"/>
  <c r="P70" i="3"/>
  <c r="K81" i="3"/>
  <c r="N438" i="1"/>
  <c r="M252" i="16"/>
  <c r="P252" i="16" s="1"/>
  <c r="N68" i="7"/>
  <c r="N66" i="7" s="1"/>
  <c r="K138" i="15"/>
  <c r="K199" i="15"/>
  <c r="K216" i="15"/>
  <c r="K427" i="15"/>
  <c r="O439" i="15"/>
  <c r="O459" i="15"/>
  <c r="K416" i="16"/>
  <c r="K455" i="16"/>
  <c r="O457" i="16"/>
  <c r="I92" i="1"/>
  <c r="L45" i="2"/>
  <c r="K426" i="16"/>
  <c r="O455" i="16"/>
  <c r="K499" i="16"/>
  <c r="K499" i="2"/>
  <c r="O580" i="2"/>
  <c r="L70" i="8"/>
  <c r="L68" i="8" s="1"/>
  <c r="L66" i="8" s="1"/>
  <c r="K88" i="8"/>
  <c r="K132" i="8"/>
  <c r="K397" i="8"/>
  <c r="K417" i="8"/>
  <c r="O435" i="8"/>
  <c r="O455" i="8"/>
  <c r="K665" i="11"/>
  <c r="N331" i="14"/>
  <c r="N329" i="14" s="1"/>
  <c r="K663" i="18"/>
  <c r="N68" i="2"/>
  <c r="N120" i="2"/>
  <c r="N118" i="2" s="1"/>
  <c r="N355" i="1"/>
  <c r="J496" i="1"/>
  <c r="O401" i="6"/>
  <c r="O459" i="6"/>
  <c r="N273" i="12"/>
  <c r="N356" i="1"/>
  <c r="L295" i="1"/>
  <c r="J260" i="1"/>
  <c r="N312" i="9"/>
  <c r="N310" i="9" s="1"/>
  <c r="J184" i="1"/>
  <c r="I93" i="1"/>
  <c r="P98" i="6"/>
  <c r="O354" i="6"/>
  <c r="K111" i="12"/>
  <c r="J397" i="1"/>
  <c r="N403" i="1"/>
  <c r="O533" i="5"/>
  <c r="K64" i="6"/>
  <c r="K481" i="6"/>
  <c r="K665" i="9"/>
  <c r="O406" i="11"/>
  <c r="K429" i="11"/>
  <c r="K432" i="11"/>
  <c r="O435" i="11"/>
  <c r="K449" i="11"/>
  <c r="O455" i="11"/>
  <c r="K597" i="11"/>
  <c r="K635" i="11"/>
  <c r="L224" i="12"/>
  <c r="K265" i="12"/>
  <c r="K368" i="12"/>
  <c r="J346" i="1"/>
  <c r="J234" i="1"/>
  <c r="L406" i="1"/>
  <c r="J131" i="1"/>
  <c r="K173" i="18"/>
  <c r="L224" i="18"/>
  <c r="L222" i="18" s="1"/>
  <c r="L220" i="18" s="1"/>
  <c r="K249" i="18"/>
  <c r="J212" i="1"/>
  <c r="I370" i="1"/>
  <c r="I64" i="1"/>
  <c r="L333" i="2"/>
  <c r="O333" i="2" s="1"/>
  <c r="N55" i="3"/>
  <c r="N53" i="3" s="1"/>
  <c r="N96" i="4"/>
  <c r="N94" i="4" s="1"/>
  <c r="K267" i="12"/>
  <c r="K377" i="17"/>
  <c r="O380" i="17"/>
  <c r="K533" i="17"/>
  <c r="I427" i="1"/>
  <c r="J238" i="1"/>
  <c r="I429" i="1"/>
  <c r="J161" i="1"/>
  <c r="N279" i="1"/>
  <c r="J110" i="1"/>
  <c r="N144" i="1"/>
  <c r="I200" i="1"/>
  <c r="J232" i="1"/>
  <c r="O404" i="2"/>
  <c r="N459" i="1"/>
  <c r="J86" i="1"/>
  <c r="L99" i="1"/>
  <c r="L316" i="1"/>
  <c r="I345" i="1"/>
  <c r="N384" i="1"/>
  <c r="J400" i="1"/>
  <c r="J489" i="1"/>
  <c r="N541" i="1"/>
  <c r="J322" i="1"/>
  <c r="J341" i="1"/>
  <c r="N347" i="1"/>
  <c r="J447" i="1"/>
  <c r="J64" i="1"/>
  <c r="J105" i="1"/>
  <c r="N142" i="5"/>
  <c r="P142" i="5" s="1"/>
  <c r="K635" i="12"/>
  <c r="K219" i="14"/>
  <c r="K665" i="18"/>
  <c r="K668" i="18"/>
  <c r="J308" i="1"/>
  <c r="J185" i="1"/>
  <c r="L385" i="1"/>
  <c r="K423" i="3"/>
  <c r="K432" i="3"/>
  <c r="K629" i="6"/>
  <c r="N43" i="8"/>
  <c r="N41" i="8" s="1"/>
  <c r="K401" i="10"/>
  <c r="O406" i="10"/>
  <c r="N222" i="14"/>
  <c r="J651" i="15"/>
  <c r="K651" i="15" s="1"/>
  <c r="J169" i="1"/>
  <c r="J340" i="1"/>
  <c r="J445" i="1"/>
  <c r="K417" i="4"/>
  <c r="K420" i="4"/>
  <c r="K429" i="4"/>
  <c r="K432" i="4"/>
  <c r="O455" i="4"/>
  <c r="O551" i="4"/>
  <c r="O580" i="4"/>
  <c r="O661" i="4"/>
  <c r="K547" i="7"/>
  <c r="K580" i="7"/>
  <c r="K593" i="7"/>
  <c r="K628" i="7"/>
  <c r="J671" i="12"/>
  <c r="M68" i="13"/>
  <c r="P68" i="13" s="1"/>
  <c r="K425" i="13"/>
  <c r="K474" i="13"/>
  <c r="K547" i="13"/>
  <c r="K573" i="13"/>
  <c r="K593" i="13"/>
  <c r="K420" i="14"/>
  <c r="K429" i="14"/>
  <c r="K481" i="14"/>
  <c r="L333" i="16"/>
  <c r="L331" i="16" s="1"/>
  <c r="O349" i="16"/>
  <c r="K380" i="17"/>
  <c r="K417" i="17"/>
  <c r="K426" i="17"/>
  <c r="O455" i="17"/>
  <c r="J158" i="1"/>
  <c r="K164" i="2"/>
  <c r="J204" i="1"/>
  <c r="J306" i="1"/>
  <c r="L315" i="1"/>
  <c r="I328" i="1"/>
  <c r="J344" i="1"/>
  <c r="J350" i="1"/>
  <c r="J339" i="1"/>
  <c r="J342" i="1"/>
  <c r="J349" i="1"/>
  <c r="N351" i="1"/>
  <c r="N354" i="1"/>
  <c r="J366" i="1"/>
  <c r="L435" i="1"/>
  <c r="K635" i="3"/>
  <c r="K229" i="8"/>
  <c r="O439" i="9"/>
  <c r="K432" i="12"/>
  <c r="K631" i="12"/>
  <c r="K200" i="13"/>
  <c r="L275" i="14"/>
  <c r="O275" i="14" s="1"/>
  <c r="I369" i="1"/>
  <c r="K369" i="1" s="1"/>
  <c r="L405" i="1"/>
  <c r="O405" i="1" s="1"/>
  <c r="L122" i="2"/>
  <c r="O122" i="2" s="1"/>
  <c r="L254" i="5"/>
  <c r="O254" i="5" s="1"/>
  <c r="P333" i="5"/>
  <c r="P294" i="9"/>
  <c r="J367" i="1"/>
  <c r="J401" i="1"/>
  <c r="N406" i="1"/>
  <c r="J413" i="1"/>
  <c r="J420" i="1"/>
  <c r="J423" i="1"/>
  <c r="J432" i="1"/>
  <c r="N435" i="1"/>
  <c r="J303" i="1"/>
  <c r="I367" i="16"/>
  <c r="K367" i="16" s="1"/>
  <c r="I376" i="1"/>
  <c r="I324" i="1"/>
  <c r="I493" i="1"/>
  <c r="K493" i="1" s="1"/>
  <c r="K110" i="6"/>
  <c r="N228" i="1"/>
  <c r="J244" i="1"/>
  <c r="J262" i="1"/>
  <c r="J285" i="1"/>
  <c r="J325" i="1"/>
  <c r="J323" i="1"/>
  <c r="J416" i="1"/>
  <c r="J435" i="1"/>
  <c r="J519" i="1"/>
  <c r="J531" i="1"/>
  <c r="J155" i="1"/>
  <c r="J174" i="1"/>
  <c r="J183" i="1"/>
  <c r="K201" i="10"/>
  <c r="J209" i="1"/>
  <c r="K328" i="10"/>
  <c r="K615" i="15"/>
  <c r="K149" i="16"/>
  <c r="M45" i="1"/>
  <c r="I132" i="1"/>
  <c r="I201" i="1"/>
  <c r="K132" i="2"/>
  <c r="N222" i="3"/>
  <c r="K625" i="4"/>
  <c r="J578" i="1"/>
  <c r="J677" i="1"/>
  <c r="I111" i="1"/>
  <c r="J114" i="1"/>
  <c r="J202" i="1"/>
  <c r="J245" i="1"/>
  <c r="L256" i="1"/>
  <c r="I623" i="1"/>
  <c r="I650" i="1"/>
  <c r="J658" i="1"/>
  <c r="L123" i="1"/>
  <c r="J130" i="1"/>
  <c r="J156" i="1"/>
  <c r="J175" i="1"/>
  <c r="J188" i="1"/>
  <c r="J197" i="1"/>
  <c r="J302" i="1"/>
  <c r="L57" i="8"/>
  <c r="L55" i="8" s="1"/>
  <c r="I65" i="1"/>
  <c r="L47" i="1"/>
  <c r="N61" i="1"/>
  <c r="J111" i="1"/>
  <c r="K631" i="14"/>
  <c r="K341" i="15"/>
  <c r="K350" i="15"/>
  <c r="L144" i="17"/>
  <c r="O144" i="17" s="1"/>
  <c r="L254" i="17"/>
  <c r="O254" i="17" s="1"/>
  <c r="O349" i="17"/>
  <c r="O352" i="17"/>
  <c r="O671" i="18"/>
  <c r="M310" i="5"/>
  <c r="P310" i="5" s="1"/>
  <c r="I81" i="1"/>
  <c r="J672" i="1"/>
  <c r="J112" i="1"/>
  <c r="M144" i="1"/>
  <c r="I158" i="1"/>
  <c r="J172" i="1"/>
  <c r="J189" i="1"/>
  <c r="J203" i="1"/>
  <c r="J216" i="1"/>
  <c r="N252" i="3"/>
  <c r="N250" i="3" s="1"/>
  <c r="L275" i="3"/>
  <c r="O275" i="3" s="1"/>
  <c r="N337" i="1"/>
  <c r="N358" i="1"/>
  <c r="I375" i="1"/>
  <c r="L457" i="1"/>
  <c r="J653" i="1"/>
  <c r="M98" i="1"/>
  <c r="N298" i="1"/>
  <c r="J309" i="1"/>
  <c r="J343" i="1"/>
  <c r="N349" i="1"/>
  <c r="N352" i="1"/>
  <c r="J363" i="1"/>
  <c r="I374" i="1"/>
  <c r="L380" i="1"/>
  <c r="L383" i="1"/>
  <c r="J393" i="1"/>
  <c r="I398" i="1"/>
  <c r="L401" i="1"/>
  <c r="N407" i="1"/>
  <c r="J414" i="1"/>
  <c r="I424" i="1"/>
  <c r="I430" i="1"/>
  <c r="J433" i="1"/>
  <c r="K349" i="7"/>
  <c r="O354" i="7"/>
  <c r="K573" i="15"/>
  <c r="K630" i="8"/>
  <c r="I110" i="1"/>
  <c r="I113" i="1"/>
  <c r="J213" i="1"/>
  <c r="L277" i="1"/>
  <c r="I473" i="1"/>
  <c r="I482" i="1"/>
  <c r="I612" i="1"/>
  <c r="I628" i="1"/>
  <c r="I634" i="1"/>
  <c r="J646" i="1"/>
  <c r="K371" i="5"/>
  <c r="I371" i="1"/>
  <c r="K371" i="1" s="1"/>
  <c r="I342" i="1"/>
  <c r="K342" i="1" s="1"/>
  <c r="J467" i="1"/>
  <c r="J479" i="1"/>
  <c r="J503" i="1"/>
  <c r="J518" i="1"/>
  <c r="J530" i="1"/>
  <c r="J546" i="1"/>
  <c r="J550" i="1"/>
  <c r="N552" i="1"/>
  <c r="N555" i="1"/>
  <c r="J560" i="1"/>
  <c r="N564" i="1"/>
  <c r="N572" i="1"/>
  <c r="J592" i="1"/>
  <c r="N605" i="1"/>
  <c r="J650" i="1"/>
  <c r="J652" i="1"/>
  <c r="J659" i="1"/>
  <c r="J669" i="1"/>
  <c r="K372" i="7"/>
  <c r="K375" i="7"/>
  <c r="K381" i="7"/>
  <c r="K416" i="7"/>
  <c r="K132" i="16"/>
  <c r="I84" i="1"/>
  <c r="J283" i="1"/>
  <c r="I341" i="1"/>
  <c r="J394" i="1"/>
  <c r="N439" i="1"/>
  <c r="N456" i="1"/>
  <c r="J470" i="1"/>
  <c r="J494" i="1"/>
  <c r="J506" i="1"/>
  <c r="J515" i="1"/>
  <c r="J527" i="1"/>
  <c r="J576" i="1"/>
  <c r="J87" i="1"/>
  <c r="J159" i="1"/>
  <c r="J182" i="1"/>
  <c r="I381" i="1"/>
  <c r="I402" i="1"/>
  <c r="J663" i="1"/>
  <c r="K505" i="3"/>
  <c r="I505" i="1"/>
  <c r="K505" i="1" s="1"/>
  <c r="N292" i="5"/>
  <c r="N290" i="5" s="1"/>
  <c r="N312" i="5"/>
  <c r="N310" i="5" s="1"/>
  <c r="I474" i="1"/>
  <c r="K88" i="7"/>
  <c r="K108" i="7"/>
  <c r="J266" i="1"/>
  <c r="J328" i="1"/>
  <c r="M333" i="1"/>
  <c r="J360" i="1"/>
  <c r="J369" i="1"/>
  <c r="J375" i="1"/>
  <c r="O597" i="15"/>
  <c r="K479" i="5"/>
  <c r="I479" i="1"/>
  <c r="K479" i="1" s="1"/>
  <c r="L226" i="1"/>
  <c r="J249" i="1"/>
  <c r="L347" i="1"/>
  <c r="J446" i="1"/>
  <c r="J464" i="1"/>
  <c r="J482" i="1"/>
  <c r="J497" i="1"/>
  <c r="J509" i="1"/>
  <c r="J524" i="1"/>
  <c r="N539" i="1"/>
  <c r="N567" i="1"/>
  <c r="N57" i="1"/>
  <c r="J77" i="1"/>
  <c r="J84" i="1"/>
  <c r="K84" i="1" s="1"/>
  <c r="J200" i="1"/>
  <c r="J378" i="1"/>
  <c r="K486" i="2"/>
  <c r="I486" i="1"/>
  <c r="K486" i="1" s="1"/>
  <c r="J667" i="1"/>
  <c r="K164" i="3"/>
  <c r="O438" i="3"/>
  <c r="L438" i="1"/>
  <c r="O438" i="1" s="1"/>
  <c r="K452" i="3"/>
  <c r="I452" i="1"/>
  <c r="K452" i="1" s="1"/>
  <c r="L126" i="1"/>
  <c r="O126" i="1" s="1"/>
  <c r="I339" i="1"/>
  <c r="K339" i="1" s="1"/>
  <c r="I377" i="1"/>
  <c r="I420" i="1"/>
  <c r="I467" i="1"/>
  <c r="K467" i="1" s="1"/>
  <c r="N389" i="1"/>
  <c r="J396" i="1"/>
  <c r="J431" i="1"/>
  <c r="N437" i="1"/>
  <c r="J455" i="1"/>
  <c r="J477" i="1"/>
  <c r="J612" i="1"/>
  <c r="J218" i="1"/>
  <c r="J261" i="1"/>
  <c r="J269" i="1"/>
  <c r="N294" i="1"/>
  <c r="K350" i="9"/>
  <c r="K80" i="10"/>
  <c r="K164" i="10"/>
  <c r="O582" i="11"/>
  <c r="K593" i="11"/>
  <c r="O601" i="11"/>
  <c r="K631" i="11"/>
  <c r="K380" i="12"/>
  <c r="N540" i="1"/>
  <c r="L349" i="1"/>
  <c r="J243" i="1"/>
  <c r="L276" i="1"/>
  <c r="N436" i="1"/>
  <c r="J454" i="1"/>
  <c r="J476" i="1"/>
  <c r="J500" i="1"/>
  <c r="J512" i="1"/>
  <c r="N535" i="1"/>
  <c r="J579" i="1"/>
  <c r="I86" i="1"/>
  <c r="I266" i="1"/>
  <c r="J92" i="1"/>
  <c r="J154" i="1"/>
  <c r="J173" i="1"/>
  <c r="I451" i="1"/>
  <c r="J674" i="1"/>
  <c r="J671" i="2"/>
  <c r="K373" i="3"/>
  <c r="I373" i="1"/>
  <c r="K373" i="1" s="1"/>
  <c r="M70" i="1"/>
  <c r="I88" i="1"/>
  <c r="I368" i="1"/>
  <c r="I425" i="1"/>
  <c r="J499" i="1"/>
  <c r="J502" i="1"/>
  <c r="K573" i="9"/>
  <c r="K628" i="9"/>
  <c r="K498" i="10"/>
  <c r="O568" i="10"/>
  <c r="K573" i="10"/>
  <c r="N292" i="11"/>
  <c r="L45" i="4"/>
  <c r="O45" i="4" s="1"/>
  <c r="K87" i="4"/>
  <c r="N462" i="1"/>
  <c r="I520" i="1"/>
  <c r="N569" i="1"/>
  <c r="N587" i="1"/>
  <c r="I616" i="1"/>
  <c r="J671" i="5"/>
  <c r="L45" i="7"/>
  <c r="O45" i="7" s="1"/>
  <c r="N142" i="7"/>
  <c r="N140" i="7" s="1"/>
  <c r="L122" i="8"/>
  <c r="N222" i="9"/>
  <c r="N68" i="10"/>
  <c r="N66" i="10" s="1"/>
  <c r="K270" i="10"/>
  <c r="N331" i="11"/>
  <c r="N329" i="11" s="1"/>
  <c r="N142" i="12"/>
  <c r="N140" i="12" s="1"/>
  <c r="L333" i="12"/>
  <c r="L331" i="12" s="1"/>
  <c r="L329" i="12" s="1"/>
  <c r="O352" i="12"/>
  <c r="K345" i="13"/>
  <c r="K64" i="15"/>
  <c r="J419" i="1"/>
  <c r="J428" i="1"/>
  <c r="J451" i="1"/>
  <c r="N457" i="1"/>
  <c r="J465" i="1"/>
  <c r="J474" i="1"/>
  <c r="J480" i="1"/>
  <c r="N43" i="16"/>
  <c r="N41" i="16" s="1"/>
  <c r="K612" i="16"/>
  <c r="K112" i="17"/>
  <c r="K420" i="18"/>
  <c r="K429" i="18"/>
  <c r="K432" i="18"/>
  <c r="K264" i="4"/>
  <c r="N273" i="4"/>
  <c r="N271" i="4" s="1"/>
  <c r="I309" i="1"/>
  <c r="N318" i="1"/>
  <c r="J324" i="1"/>
  <c r="L333" i="4"/>
  <c r="O333" i="4" s="1"/>
  <c r="K340" i="4"/>
  <c r="K343" i="4"/>
  <c r="O349" i="4"/>
  <c r="J380" i="1"/>
  <c r="J392" i="1"/>
  <c r="K173" i="7"/>
  <c r="J452" i="1"/>
  <c r="N455" i="1"/>
  <c r="N458" i="1"/>
  <c r="N463" i="1"/>
  <c r="J466" i="1"/>
  <c r="J469" i="1"/>
  <c r="J475" i="1"/>
  <c r="J478" i="1"/>
  <c r="J481" i="1"/>
  <c r="J484" i="1"/>
  <c r="J490" i="1"/>
  <c r="J493" i="1"/>
  <c r="J505" i="1"/>
  <c r="J508" i="1"/>
  <c r="J511" i="1"/>
  <c r="J520" i="1"/>
  <c r="J526" i="1"/>
  <c r="N534" i="1"/>
  <c r="N551" i="1"/>
  <c r="N559" i="1"/>
  <c r="N570" i="1"/>
  <c r="N588" i="1"/>
  <c r="N599" i="1"/>
  <c r="J625" i="1"/>
  <c r="J632" i="1"/>
  <c r="J651" i="7"/>
  <c r="N96" i="8"/>
  <c r="N94" i="8" s="1"/>
  <c r="J108" i="1"/>
  <c r="N331" i="8"/>
  <c r="N329" i="8" s="1"/>
  <c r="J361" i="1"/>
  <c r="J483" i="1"/>
  <c r="J486" i="1"/>
  <c r="J498" i="1"/>
  <c r="J501" i="1"/>
  <c r="J504" i="1"/>
  <c r="J510" i="1"/>
  <c r="J513" i="1"/>
  <c r="J516" i="1"/>
  <c r="J522" i="1"/>
  <c r="N533" i="1"/>
  <c r="N565" i="1"/>
  <c r="N568" i="1"/>
  <c r="N586" i="1"/>
  <c r="K158" i="9"/>
  <c r="L333" i="10"/>
  <c r="L331" i="10" s="1"/>
  <c r="L329" i="10" s="1"/>
  <c r="K635" i="10"/>
  <c r="J651" i="10"/>
  <c r="L254" i="14"/>
  <c r="O254" i="14" s="1"/>
  <c r="K466" i="15"/>
  <c r="N252" i="16"/>
  <c r="N250" i="16" s="1"/>
  <c r="N292" i="16"/>
  <c r="N290" i="16" s="1"/>
  <c r="L72" i="1"/>
  <c r="J82" i="1"/>
  <c r="I109" i="1"/>
  <c r="N126" i="1"/>
  <c r="I138" i="1"/>
  <c r="J229" i="1"/>
  <c r="J235" i="1"/>
  <c r="J241" i="1"/>
  <c r="J246" i="1"/>
  <c r="J138" i="1"/>
  <c r="J199" i="1"/>
  <c r="K398" i="4"/>
  <c r="O535" i="4"/>
  <c r="O555" i="4"/>
  <c r="O584" i="4"/>
  <c r="K589" i="4"/>
  <c r="K343" i="5"/>
  <c r="J651" i="6"/>
  <c r="K651" i="6" s="1"/>
  <c r="K92" i="7"/>
  <c r="O439" i="7"/>
  <c r="K450" i="7"/>
  <c r="K482" i="7"/>
  <c r="O49" i="8"/>
  <c r="K249" i="8"/>
  <c r="K533" i="9"/>
  <c r="O564" i="9"/>
  <c r="K589" i="9"/>
  <c r="K630" i="9"/>
  <c r="N120" i="10"/>
  <c r="N118" i="10" s="1"/>
  <c r="K482" i="10"/>
  <c r="L275" i="11"/>
  <c r="O275" i="11" s="1"/>
  <c r="K398" i="11"/>
  <c r="O404" i="11"/>
  <c r="K424" i="11"/>
  <c r="K450" i="11"/>
  <c r="J453" i="1"/>
  <c r="O459" i="11"/>
  <c r="O535" i="11"/>
  <c r="O564" i="11"/>
  <c r="O584" i="11"/>
  <c r="O597" i="11"/>
  <c r="N120" i="12"/>
  <c r="P120" i="12" s="1"/>
  <c r="K375" i="12"/>
  <c r="K416" i="12"/>
  <c r="K425" i="12"/>
  <c r="K428" i="12"/>
  <c r="P57" i="13"/>
  <c r="L70" i="13"/>
  <c r="L68" i="13" s="1"/>
  <c r="K235" i="13"/>
  <c r="K421" i="13"/>
  <c r="K424" i="13"/>
  <c r="K464" i="13"/>
  <c r="K108" i="14"/>
  <c r="O564" i="14"/>
  <c r="O584" i="14"/>
  <c r="K595" i="14"/>
  <c r="K612" i="14"/>
  <c r="O349" i="15"/>
  <c r="K372" i="16"/>
  <c r="O533" i="16"/>
  <c r="O568" i="16"/>
  <c r="K418" i="17"/>
  <c r="K464" i="17"/>
  <c r="O665" i="17"/>
  <c r="N55" i="18"/>
  <c r="N53" i="18" s="1"/>
  <c r="K343" i="18"/>
  <c r="O581" i="6"/>
  <c r="L581" i="1"/>
  <c r="O581" i="1" s="1"/>
  <c r="M294" i="1"/>
  <c r="L351" i="1"/>
  <c r="O351" i="1" s="1"/>
  <c r="K507" i="12"/>
  <c r="I507" i="1"/>
  <c r="K507" i="1" s="1"/>
  <c r="K513" i="12"/>
  <c r="I513" i="1"/>
  <c r="K513" i="1" s="1"/>
  <c r="K593" i="12"/>
  <c r="I593" i="1"/>
  <c r="K596" i="17"/>
  <c r="I596" i="1"/>
  <c r="K596" i="1" s="1"/>
  <c r="K595" i="6"/>
  <c r="I595" i="1"/>
  <c r="I238" i="1"/>
  <c r="K238" i="1" s="1"/>
  <c r="I285" i="1"/>
  <c r="I306" i="1"/>
  <c r="K306" i="1" s="1"/>
  <c r="L334" i="1"/>
  <c r="I340" i="1"/>
  <c r="I343" i="1"/>
  <c r="I560" i="1"/>
  <c r="I435" i="1"/>
  <c r="L437" i="1"/>
  <c r="N440" i="1"/>
  <c r="K471" i="5"/>
  <c r="I471" i="1"/>
  <c r="K471" i="1" s="1"/>
  <c r="P122" i="14"/>
  <c r="M120" i="14"/>
  <c r="P120" i="14" s="1"/>
  <c r="L102" i="1"/>
  <c r="I213" i="1"/>
  <c r="M254" i="1"/>
  <c r="K426" i="4"/>
  <c r="I426" i="1"/>
  <c r="K449" i="4"/>
  <c r="I449" i="1"/>
  <c r="K472" i="4"/>
  <c r="I472" i="1"/>
  <c r="K472" i="1" s="1"/>
  <c r="K478" i="4"/>
  <c r="I478" i="1"/>
  <c r="K478" i="1" s="1"/>
  <c r="K496" i="4"/>
  <c r="I496" i="1"/>
  <c r="K496" i="1" s="1"/>
  <c r="O534" i="4"/>
  <c r="L534" i="1"/>
  <c r="O534" i="1" s="1"/>
  <c r="O554" i="4"/>
  <c r="L554" i="1"/>
  <c r="O554" i="1" s="1"/>
  <c r="K578" i="4"/>
  <c r="I578" i="1"/>
  <c r="K578" i="1" s="1"/>
  <c r="O583" i="4"/>
  <c r="L583" i="1"/>
  <c r="O583" i="1" s="1"/>
  <c r="K648" i="4"/>
  <c r="I648" i="1"/>
  <c r="I176" i="1"/>
  <c r="L228" i="1"/>
  <c r="O228" i="1" s="1"/>
  <c r="L337" i="1"/>
  <c r="M337" i="1" s="1"/>
  <c r="I589" i="1"/>
  <c r="I267" i="1"/>
  <c r="J287" i="1"/>
  <c r="O651" i="7"/>
  <c r="L651" i="1"/>
  <c r="O665" i="7"/>
  <c r="L665" i="1"/>
  <c r="I423" i="1"/>
  <c r="K423" i="1" s="1"/>
  <c r="N442" i="1"/>
  <c r="K547" i="8"/>
  <c r="J547" i="1"/>
  <c r="K665" i="8"/>
  <c r="I665" i="1"/>
  <c r="K671" i="8"/>
  <c r="I671" i="1"/>
  <c r="N70" i="1"/>
  <c r="L279" i="1"/>
  <c r="O279" i="1" s="1"/>
  <c r="J364" i="1"/>
  <c r="J371" i="1"/>
  <c r="N383" i="1"/>
  <c r="N387" i="1"/>
  <c r="J398" i="1"/>
  <c r="K398" i="1" s="1"/>
  <c r="N408" i="1"/>
  <c r="J415" i="1"/>
  <c r="J424" i="1"/>
  <c r="J427" i="1"/>
  <c r="O436" i="7"/>
  <c r="L436" i="1"/>
  <c r="O436" i="1" s="1"/>
  <c r="I524" i="1"/>
  <c r="I527" i="1"/>
  <c r="L32" i="9"/>
  <c r="L535" i="1"/>
  <c r="N538" i="1"/>
  <c r="K488" i="10"/>
  <c r="I488" i="1"/>
  <c r="K488" i="1" s="1"/>
  <c r="K491" i="10"/>
  <c r="I491" i="1"/>
  <c r="K491" i="1" s="1"/>
  <c r="I497" i="1"/>
  <c r="K503" i="10"/>
  <c r="I503" i="1"/>
  <c r="K503" i="1" s="1"/>
  <c r="K509" i="10"/>
  <c r="I509" i="1"/>
  <c r="K509" i="1" s="1"/>
  <c r="O439" i="11"/>
  <c r="L439" i="1"/>
  <c r="J78" i="1"/>
  <c r="N353" i="1"/>
  <c r="N388" i="1"/>
  <c r="J399" i="1"/>
  <c r="I416" i="1"/>
  <c r="I419" i="1"/>
  <c r="I428" i="1"/>
  <c r="I431" i="1"/>
  <c r="I465" i="1"/>
  <c r="I516" i="1"/>
  <c r="I519" i="1"/>
  <c r="I528" i="1"/>
  <c r="I531" i="1"/>
  <c r="I580" i="1"/>
  <c r="N585" i="1"/>
  <c r="K264" i="3"/>
  <c r="K164" i="4"/>
  <c r="O599" i="4"/>
  <c r="L144" i="5"/>
  <c r="O144" i="5" s="1"/>
  <c r="K345" i="5"/>
  <c r="P122" i="6"/>
  <c r="K422" i="6"/>
  <c r="K573" i="6"/>
  <c r="K632" i="8"/>
  <c r="K498" i="9"/>
  <c r="P57" i="10"/>
  <c r="L224" i="10"/>
  <c r="O224" i="10" s="1"/>
  <c r="K431" i="10"/>
  <c r="K164" i="11"/>
  <c r="K173" i="11"/>
  <c r="P144" i="12"/>
  <c r="K481" i="12"/>
  <c r="K482" i="13"/>
  <c r="O354" i="14"/>
  <c r="K419" i="14"/>
  <c r="K431" i="14"/>
  <c r="K474" i="14"/>
  <c r="K396" i="16"/>
  <c r="K81" i="18"/>
  <c r="K482" i="18"/>
  <c r="N644" i="18"/>
  <c r="N640" i="18" s="1"/>
  <c r="N638" i="18" s="1"/>
  <c r="N636" i="18" s="1"/>
  <c r="P57" i="2"/>
  <c r="J201" i="1"/>
  <c r="K201" i="1" s="1"/>
  <c r="K249" i="3"/>
  <c r="P333" i="3"/>
  <c r="K547" i="3"/>
  <c r="O102" i="5"/>
  <c r="N222" i="5"/>
  <c r="N220" i="5" s="1"/>
  <c r="K466" i="5"/>
  <c r="K426" i="6"/>
  <c r="K432" i="6"/>
  <c r="O455" i="6"/>
  <c r="K628" i="6"/>
  <c r="O597" i="7"/>
  <c r="K419" i="9"/>
  <c r="N252" i="10"/>
  <c r="N250" i="10" s="1"/>
  <c r="K164" i="14"/>
  <c r="L34" i="14"/>
  <c r="N273" i="15"/>
  <c r="K649" i="15"/>
  <c r="N68" i="16"/>
  <c r="N66" i="16" s="1"/>
  <c r="P122" i="16"/>
  <c r="N273" i="18"/>
  <c r="N271" i="18" s="1"/>
  <c r="P271" i="18" s="1"/>
  <c r="K419" i="18"/>
  <c r="O582" i="18"/>
  <c r="J162" i="1"/>
  <c r="J210" i="1"/>
  <c r="J215" i="1"/>
  <c r="J219" i="1"/>
  <c r="I235" i="1"/>
  <c r="N333" i="1"/>
  <c r="J345" i="1"/>
  <c r="I523" i="1"/>
  <c r="I532" i="1"/>
  <c r="L551" i="1"/>
  <c r="I591" i="1"/>
  <c r="L599" i="1"/>
  <c r="I613" i="1"/>
  <c r="I629" i="1"/>
  <c r="I632" i="1"/>
  <c r="J668" i="1"/>
  <c r="J675" i="1"/>
  <c r="P45" i="3"/>
  <c r="I380" i="1"/>
  <c r="N222" i="4"/>
  <c r="N220" i="4" s="1"/>
  <c r="J607" i="1"/>
  <c r="P70" i="10"/>
  <c r="N222" i="10"/>
  <c r="N220" i="10" s="1"/>
  <c r="N292" i="10"/>
  <c r="N290" i="10" s="1"/>
  <c r="K466" i="10"/>
  <c r="P254" i="11"/>
  <c r="K219" i="12"/>
  <c r="K464" i="12"/>
  <c r="L70" i="14"/>
  <c r="L68" i="14" s="1"/>
  <c r="O68" i="14" s="1"/>
  <c r="K270" i="14"/>
  <c r="N292" i="14"/>
  <c r="N290" i="14" s="1"/>
  <c r="N312" i="14"/>
  <c r="N310" i="14" s="1"/>
  <c r="J671" i="14"/>
  <c r="N55" i="15"/>
  <c r="N53" i="15" s="1"/>
  <c r="K200" i="16"/>
  <c r="K368" i="16"/>
  <c r="M96" i="18"/>
  <c r="M94" i="18" s="1"/>
  <c r="O102" i="18"/>
  <c r="K449" i="2"/>
  <c r="J472" i="1"/>
  <c r="L333" i="3"/>
  <c r="L331" i="3" s="1"/>
  <c r="K343" i="3"/>
  <c r="O352" i="3"/>
  <c r="O435" i="3"/>
  <c r="N68" i="4"/>
  <c r="N66" i="4" s="1"/>
  <c r="P224" i="4"/>
  <c r="L254" i="4"/>
  <c r="O254" i="4" s="1"/>
  <c r="K270" i="4"/>
  <c r="K328" i="4"/>
  <c r="J128" i="1"/>
  <c r="K133" i="5"/>
  <c r="K81" i="6"/>
  <c r="N31" i="7"/>
  <c r="N29" i="7" s="1"/>
  <c r="K429" i="7"/>
  <c r="L314" i="10"/>
  <c r="O314" i="10" s="1"/>
  <c r="N292" i="13"/>
  <c r="N290" i="13" s="1"/>
  <c r="K429" i="13"/>
  <c r="O404" i="14"/>
  <c r="K421" i="14"/>
  <c r="O439" i="14"/>
  <c r="P122" i="15"/>
  <c r="O535" i="15"/>
  <c r="J676" i="1"/>
  <c r="P57" i="16"/>
  <c r="K482" i="16"/>
  <c r="K265" i="17"/>
  <c r="J671" i="17"/>
  <c r="N120" i="18"/>
  <c r="N118" i="18" s="1"/>
  <c r="K149" i="18"/>
  <c r="K200" i="2"/>
  <c r="J242" i="1"/>
  <c r="J264" i="1"/>
  <c r="J282" i="1"/>
  <c r="O459" i="3"/>
  <c r="N604" i="1"/>
  <c r="I633" i="1"/>
  <c r="J402" i="1"/>
  <c r="N461" i="1"/>
  <c r="J471" i="1"/>
  <c r="J528" i="1"/>
  <c r="N553" i="1"/>
  <c r="N557" i="1"/>
  <c r="J580" i="1"/>
  <c r="N582" i="1"/>
  <c r="J621" i="1"/>
  <c r="N74" i="1"/>
  <c r="L98" i="5"/>
  <c r="O98" i="5" s="1"/>
  <c r="K340" i="7"/>
  <c r="O352" i="7"/>
  <c r="K449" i="7"/>
  <c r="L144" i="9"/>
  <c r="L142" i="9" s="1"/>
  <c r="K473" i="9"/>
  <c r="L70" i="10"/>
  <c r="O70" i="10" s="1"/>
  <c r="K138" i="10"/>
  <c r="K464" i="10"/>
  <c r="N566" i="1"/>
  <c r="J575" i="1"/>
  <c r="N583" i="1"/>
  <c r="J610" i="1"/>
  <c r="J616" i="1"/>
  <c r="K185" i="11"/>
  <c r="K229" i="11"/>
  <c r="K189" i="12"/>
  <c r="K345" i="12"/>
  <c r="K117" i="13"/>
  <c r="K285" i="13"/>
  <c r="O352" i="13"/>
  <c r="K199" i="14"/>
  <c r="J514" i="1"/>
  <c r="J523" i="1"/>
  <c r="J532" i="1"/>
  <c r="N537" i="1"/>
  <c r="J544" i="1"/>
  <c r="N554" i="1"/>
  <c r="J564" i="1"/>
  <c r="N32" i="14"/>
  <c r="N30" i="14" s="1"/>
  <c r="K629" i="14"/>
  <c r="K83" i="15"/>
  <c r="K285" i="15"/>
  <c r="O354" i="15"/>
  <c r="K419" i="15"/>
  <c r="K422" i="15"/>
  <c r="K431" i="15"/>
  <c r="K435" i="15"/>
  <c r="P333" i="16"/>
  <c r="K345" i="16"/>
  <c r="L45" i="17"/>
  <c r="O45" i="17" s="1"/>
  <c r="L70" i="17"/>
  <c r="O70" i="17" s="1"/>
  <c r="K368" i="18"/>
  <c r="K421" i="18"/>
  <c r="K424" i="18"/>
  <c r="O651" i="18"/>
  <c r="J671" i="18"/>
  <c r="K671" i="18" s="1"/>
  <c r="J79" i="1"/>
  <c r="K622" i="6"/>
  <c r="K621" i="6"/>
  <c r="J491" i="1"/>
  <c r="K626" i="9"/>
  <c r="K621" i="9"/>
  <c r="K622" i="16"/>
  <c r="K620" i="16"/>
  <c r="L71" i="1"/>
  <c r="K483" i="2"/>
  <c r="I483" i="1"/>
  <c r="K483" i="1" s="1"/>
  <c r="K504" i="2"/>
  <c r="I504" i="1"/>
  <c r="K504" i="1" s="1"/>
  <c r="O438" i="15"/>
  <c r="L33" i="15"/>
  <c r="O33" i="15" s="1"/>
  <c r="L353" i="1"/>
  <c r="O353" i="1" s="1"/>
  <c r="I117" i="1"/>
  <c r="L145" i="1"/>
  <c r="N224" i="1"/>
  <c r="I304" i="1"/>
  <c r="L318" i="1"/>
  <c r="O318" i="1" s="1"/>
  <c r="I372" i="1"/>
  <c r="L382" i="1"/>
  <c r="O382" i="1" s="1"/>
  <c r="I397" i="1"/>
  <c r="K397" i="1" s="1"/>
  <c r="L455" i="1"/>
  <c r="I515" i="1"/>
  <c r="K515" i="1" s="1"/>
  <c r="I547" i="1"/>
  <c r="L564" i="1"/>
  <c r="N405" i="1"/>
  <c r="N32" i="2"/>
  <c r="N30" i="2" s="1"/>
  <c r="J468" i="1"/>
  <c r="P254" i="3"/>
  <c r="M252" i="3"/>
  <c r="P252" i="3" s="1"/>
  <c r="J596" i="1"/>
  <c r="N598" i="1"/>
  <c r="J628" i="1"/>
  <c r="K628" i="1" s="1"/>
  <c r="K500" i="4"/>
  <c r="I500" i="1"/>
  <c r="K500" i="1" s="1"/>
  <c r="O385" i="10"/>
  <c r="L34" i="10"/>
  <c r="I618" i="1"/>
  <c r="L352" i="1"/>
  <c r="O352" i="1" s="1"/>
  <c r="J370" i="1"/>
  <c r="K370" i="1" s="1"/>
  <c r="N31" i="14"/>
  <c r="N29" i="14" s="1"/>
  <c r="I401" i="1"/>
  <c r="O403" i="14"/>
  <c r="L31" i="14"/>
  <c r="L29" i="14" s="1"/>
  <c r="O29" i="14" s="1"/>
  <c r="I417" i="1"/>
  <c r="L33" i="14"/>
  <c r="O33" i="14" s="1"/>
  <c r="O438" i="14"/>
  <c r="K487" i="2"/>
  <c r="I487" i="1"/>
  <c r="K487" i="1" s="1"/>
  <c r="K511" i="2"/>
  <c r="I511" i="1"/>
  <c r="K511" i="1" s="1"/>
  <c r="K651" i="2"/>
  <c r="I651" i="1"/>
  <c r="O661" i="2"/>
  <c r="L661" i="1"/>
  <c r="L59" i="1"/>
  <c r="J133" i="1"/>
  <c r="J107" i="1"/>
  <c r="L124" i="1"/>
  <c r="P70" i="17"/>
  <c r="M68" i="17"/>
  <c r="P68" i="17" s="1"/>
  <c r="L600" i="1"/>
  <c r="O600" i="1" s="1"/>
  <c r="I112" i="1"/>
  <c r="K112" i="1" s="1"/>
  <c r="L298" i="1"/>
  <c r="O298" i="1" s="1"/>
  <c r="M314" i="1"/>
  <c r="L335" i="1"/>
  <c r="K340" i="1"/>
  <c r="I432" i="1"/>
  <c r="K432" i="1" s="1"/>
  <c r="L456" i="1"/>
  <c r="O456" i="1" s="1"/>
  <c r="I476" i="1"/>
  <c r="K476" i="1" s="1"/>
  <c r="I480" i="1"/>
  <c r="K480" i="1" s="1"/>
  <c r="I484" i="1"/>
  <c r="K484" i="1" s="1"/>
  <c r="I490" i="1"/>
  <c r="K490" i="1" s="1"/>
  <c r="I495" i="1"/>
  <c r="K495" i="1" s="1"/>
  <c r="I499" i="1"/>
  <c r="I508" i="1"/>
  <c r="K508" i="1" s="1"/>
  <c r="I512" i="1"/>
  <c r="K512" i="1" s="1"/>
  <c r="L565" i="1"/>
  <c r="O565" i="1" s="1"/>
  <c r="I576" i="1"/>
  <c r="K576" i="1" s="1"/>
  <c r="L649" i="1"/>
  <c r="J106" i="1"/>
  <c r="I149" i="1"/>
  <c r="J163" i="1"/>
  <c r="J176" i="1"/>
  <c r="N122" i="1"/>
  <c r="J164" i="1"/>
  <c r="I216" i="1"/>
  <c r="I477" i="1"/>
  <c r="K477" i="1" s="1"/>
  <c r="K592" i="3"/>
  <c r="I592" i="1"/>
  <c r="K592" i="1" s="1"/>
  <c r="I617" i="1"/>
  <c r="I630" i="1"/>
  <c r="N668" i="1"/>
  <c r="J492" i="1"/>
  <c r="J507" i="1"/>
  <c r="J551" i="1"/>
  <c r="J561" i="1"/>
  <c r="J573" i="1"/>
  <c r="O668" i="10"/>
  <c r="L668" i="1"/>
  <c r="N49" i="1"/>
  <c r="K80" i="3"/>
  <c r="K83" i="3"/>
  <c r="J89" i="1"/>
  <c r="P144" i="3"/>
  <c r="O568" i="3"/>
  <c r="O582" i="3"/>
  <c r="J595" i="1"/>
  <c r="J611" i="1"/>
  <c r="J623" i="1"/>
  <c r="K108" i="4"/>
  <c r="K482" i="4"/>
  <c r="K235" i="5"/>
  <c r="M57" i="1"/>
  <c r="M55" i="1" s="1"/>
  <c r="K376" i="17"/>
  <c r="K401" i="17"/>
  <c r="N584" i="1"/>
  <c r="N597" i="1"/>
  <c r="J614" i="1"/>
  <c r="K397" i="2"/>
  <c r="K466" i="2"/>
  <c r="J649" i="1"/>
  <c r="O347" i="3"/>
  <c r="N33" i="3"/>
  <c r="N13" i="3" s="1"/>
  <c r="K631" i="3"/>
  <c r="M43" i="4"/>
  <c r="M41" i="4" s="1"/>
  <c r="K64" i="4"/>
  <c r="K345" i="4"/>
  <c r="K349" i="4"/>
  <c r="K416" i="4"/>
  <c r="K422" i="4"/>
  <c r="K425" i="4"/>
  <c r="K428" i="4"/>
  <c r="O437" i="4"/>
  <c r="K455" i="4"/>
  <c r="O457" i="4"/>
  <c r="K547" i="4"/>
  <c r="K551" i="4"/>
  <c r="O582" i="4"/>
  <c r="O601" i="4"/>
  <c r="L333" i="6"/>
  <c r="O333" i="6" s="1"/>
  <c r="K376" i="6"/>
  <c r="J630" i="1"/>
  <c r="O354" i="9"/>
  <c r="N410" i="1"/>
  <c r="J425" i="1"/>
  <c r="I455" i="1"/>
  <c r="O457" i="10"/>
  <c r="K474" i="10"/>
  <c r="J666" i="1"/>
  <c r="K235" i="14"/>
  <c r="J665" i="1"/>
  <c r="K665" i="1" s="1"/>
  <c r="K264" i="17"/>
  <c r="K270" i="18"/>
  <c r="O536" i="18"/>
  <c r="L33" i="18"/>
  <c r="O33" i="18" s="1"/>
  <c r="N55" i="2"/>
  <c r="N53" i="2" s="1"/>
  <c r="J88" i="1"/>
  <c r="J237" i="1"/>
  <c r="K427" i="2"/>
  <c r="K430" i="2"/>
  <c r="O439" i="2"/>
  <c r="O459" i="2"/>
  <c r="K328" i="3"/>
  <c r="K396" i="3"/>
  <c r="K416" i="3"/>
  <c r="K431" i="3"/>
  <c r="L57" i="4"/>
  <c r="O57" i="4" s="1"/>
  <c r="K149" i="4"/>
  <c r="O385" i="4"/>
  <c r="K498" i="7"/>
  <c r="O352" i="10"/>
  <c r="L32" i="10"/>
  <c r="L30" i="10" s="1"/>
  <c r="K349" i="11"/>
  <c r="I498" i="1"/>
  <c r="N22" i="14"/>
  <c r="K633" i="15"/>
  <c r="L58" i="1"/>
  <c r="J80" i="1"/>
  <c r="N96" i="2"/>
  <c r="N94" i="2" s="1"/>
  <c r="J115" i="1"/>
  <c r="J170" i="1"/>
  <c r="J196" i="1"/>
  <c r="J289" i="1"/>
  <c r="K560" i="2"/>
  <c r="O584" i="2"/>
  <c r="O597" i="2"/>
  <c r="O45" i="3"/>
  <c r="K88" i="3"/>
  <c r="K93" i="3"/>
  <c r="K235" i="3"/>
  <c r="K285" i="3"/>
  <c r="L294" i="3"/>
  <c r="O294" i="3" s="1"/>
  <c r="K474" i="3"/>
  <c r="J591" i="1"/>
  <c r="N603" i="1"/>
  <c r="K616" i="3"/>
  <c r="J619" i="1"/>
  <c r="K92" i="4"/>
  <c r="K533" i="5"/>
  <c r="K617" i="5"/>
  <c r="N45" i="1"/>
  <c r="J132" i="1"/>
  <c r="L57" i="7"/>
  <c r="O57" i="7" s="1"/>
  <c r="J76" i="1"/>
  <c r="P122" i="7"/>
  <c r="M120" i="7"/>
  <c r="M118" i="7" s="1"/>
  <c r="P118" i="7" s="1"/>
  <c r="K111" i="8"/>
  <c r="J270" i="1"/>
  <c r="K573" i="8"/>
  <c r="K593" i="8"/>
  <c r="I624" i="1"/>
  <c r="K634" i="8"/>
  <c r="J418" i="1"/>
  <c r="J430" i="1"/>
  <c r="K430" i="1" s="1"/>
  <c r="P333" i="13"/>
  <c r="L354" i="1"/>
  <c r="J372" i="1"/>
  <c r="O437" i="13"/>
  <c r="N441" i="1"/>
  <c r="L555" i="1"/>
  <c r="O564" i="16"/>
  <c r="N571" i="1"/>
  <c r="J597" i="1"/>
  <c r="J613" i="1"/>
  <c r="K498" i="17"/>
  <c r="N312" i="6"/>
  <c r="N310" i="6" s="1"/>
  <c r="L98" i="7"/>
  <c r="O98" i="7" s="1"/>
  <c r="N252" i="7"/>
  <c r="N250" i="7" s="1"/>
  <c r="K420" i="7"/>
  <c r="O435" i="7"/>
  <c r="N558" i="1"/>
  <c r="O601" i="7"/>
  <c r="N252" i="8"/>
  <c r="N250" i="8" s="1"/>
  <c r="K264" i="8"/>
  <c r="N34" i="8"/>
  <c r="N14" i="8" s="1"/>
  <c r="K173" i="9"/>
  <c r="L224" i="9"/>
  <c r="O224" i="9" s="1"/>
  <c r="J417" i="1"/>
  <c r="K420" i="9"/>
  <c r="J429" i="1"/>
  <c r="O435" i="9"/>
  <c r="J495" i="1"/>
  <c r="K630" i="10"/>
  <c r="N273" i="11"/>
  <c r="N271" i="11" s="1"/>
  <c r="K343" i="11"/>
  <c r="O349" i="11"/>
  <c r="J609" i="1"/>
  <c r="I622" i="1"/>
  <c r="J656" i="1"/>
  <c r="N331" i="12"/>
  <c r="N329" i="12" s="1"/>
  <c r="N34" i="12"/>
  <c r="N14" i="12" s="1"/>
  <c r="K396" i="12"/>
  <c r="J422" i="1"/>
  <c r="K431" i="12"/>
  <c r="J655" i="1"/>
  <c r="J670" i="1"/>
  <c r="J362" i="1"/>
  <c r="J376" i="1"/>
  <c r="K189" i="14"/>
  <c r="N357" i="1"/>
  <c r="J374" i="1"/>
  <c r="N386" i="1"/>
  <c r="J449" i="1"/>
  <c r="N34" i="14"/>
  <c r="J620" i="1"/>
  <c r="J633" i="1"/>
  <c r="N651" i="1"/>
  <c r="K158" i="15"/>
  <c r="K64" i="16"/>
  <c r="K547" i="16"/>
  <c r="J589" i="1"/>
  <c r="K589" i="1" s="1"/>
  <c r="J617" i="1"/>
  <c r="J300" i="1"/>
  <c r="N312" i="17"/>
  <c r="N310" i="17" s="1"/>
  <c r="J321" i="1"/>
  <c r="K368" i="17"/>
  <c r="J194" i="1"/>
  <c r="O435" i="18"/>
  <c r="N601" i="1"/>
  <c r="K631" i="5"/>
  <c r="J661" i="1"/>
  <c r="K249" i="6"/>
  <c r="L275" i="6"/>
  <c r="O275" i="6" s="1"/>
  <c r="N331" i="6"/>
  <c r="N329" i="6" s="1"/>
  <c r="K427" i="6"/>
  <c r="K649" i="6"/>
  <c r="L254" i="7"/>
  <c r="O254" i="7" s="1"/>
  <c r="K343" i="7"/>
  <c r="K213" i="8"/>
  <c r="L224" i="8"/>
  <c r="O224" i="8" s="1"/>
  <c r="L275" i="8"/>
  <c r="O275" i="8" s="1"/>
  <c r="K424" i="8"/>
  <c r="K427" i="8"/>
  <c r="K464" i="8"/>
  <c r="K158" i="10"/>
  <c r="P275" i="10"/>
  <c r="K189" i="11"/>
  <c r="N31" i="11"/>
  <c r="N29" i="11" s="1"/>
  <c r="K466" i="12"/>
  <c r="L32" i="13"/>
  <c r="L30" i="13" s="1"/>
  <c r="K149" i="13"/>
  <c r="L45" i="14"/>
  <c r="L43" i="14" s="1"/>
  <c r="K92" i="14"/>
  <c r="K328" i="14"/>
  <c r="K375" i="14"/>
  <c r="N142" i="15"/>
  <c r="N140" i="15" s="1"/>
  <c r="K204" i="15"/>
  <c r="N142" i="16"/>
  <c r="P142" i="16" s="1"/>
  <c r="N331" i="16"/>
  <c r="N329" i="16" s="1"/>
  <c r="K401" i="16"/>
  <c r="O537" i="16"/>
  <c r="O582" i="16"/>
  <c r="N252" i="17"/>
  <c r="P252" i="17" s="1"/>
  <c r="K564" i="17"/>
  <c r="K631" i="17"/>
  <c r="O599" i="18"/>
  <c r="O404" i="4"/>
  <c r="K430" i="4"/>
  <c r="P102" i="5"/>
  <c r="J134" i="1"/>
  <c r="O347" i="5"/>
  <c r="O459" i="5"/>
  <c r="K464" i="5"/>
  <c r="O537" i="5"/>
  <c r="I625" i="1"/>
  <c r="J117" i="1"/>
  <c r="N292" i="6"/>
  <c r="N290" i="6" s="1"/>
  <c r="K597" i="6"/>
  <c r="N11" i="7"/>
  <c r="N9" i="7" s="1"/>
  <c r="P57" i="7"/>
  <c r="K80" i="7"/>
  <c r="I533" i="1"/>
  <c r="J549" i="1"/>
  <c r="K589" i="7"/>
  <c r="J265" i="1"/>
  <c r="K612" i="8"/>
  <c r="I620" i="1"/>
  <c r="K620" i="1" s="1"/>
  <c r="J651" i="8"/>
  <c r="N404" i="1"/>
  <c r="J421" i="1"/>
  <c r="J434" i="1"/>
  <c r="K482" i="9"/>
  <c r="J487" i="1"/>
  <c r="J450" i="1"/>
  <c r="O601" i="10"/>
  <c r="N96" i="11"/>
  <c r="N94" i="11" s="1"/>
  <c r="O347" i="11"/>
  <c r="K350" i="11"/>
  <c r="I626" i="1"/>
  <c r="O648" i="11"/>
  <c r="J662" i="1"/>
  <c r="L70" i="12"/>
  <c r="O70" i="12" s="1"/>
  <c r="J426" i="1"/>
  <c r="N661" i="1"/>
  <c r="J673" i="1"/>
  <c r="I350" i="1"/>
  <c r="J368" i="1"/>
  <c r="K591" i="13"/>
  <c r="O599" i="13"/>
  <c r="K349" i="14"/>
  <c r="J365" i="1"/>
  <c r="I396" i="1"/>
  <c r="N409" i="1"/>
  <c r="K416" i="14"/>
  <c r="K482" i="14"/>
  <c r="K593" i="14"/>
  <c r="J624" i="1"/>
  <c r="J647" i="1"/>
  <c r="J660" i="1"/>
  <c r="L566" i="1"/>
  <c r="J593" i="1"/>
  <c r="J608" i="1"/>
  <c r="J671" i="16"/>
  <c r="K110" i="17"/>
  <c r="N120" i="17"/>
  <c r="N118" i="17" s="1"/>
  <c r="N31" i="17"/>
  <c r="N29" i="17" s="1"/>
  <c r="L146" i="1"/>
  <c r="I265" i="1"/>
  <c r="P314" i="18"/>
  <c r="K427" i="18"/>
  <c r="J594" i="1"/>
  <c r="J651" i="18"/>
  <c r="K651" i="18" s="1"/>
  <c r="N331" i="5"/>
  <c r="N329" i="5" s="1"/>
  <c r="K285" i="6"/>
  <c r="K435" i="6"/>
  <c r="K632" i="6"/>
  <c r="K86" i="7"/>
  <c r="K138" i="7"/>
  <c r="K158" i="7"/>
  <c r="K216" i="7"/>
  <c r="K595" i="7"/>
  <c r="K201" i="8"/>
  <c r="K266" i="8"/>
  <c r="K285" i="8"/>
  <c r="K419" i="8"/>
  <c r="K425" i="8"/>
  <c r="K431" i="8"/>
  <c r="K474" i="8"/>
  <c r="K199" i="9"/>
  <c r="L314" i="9"/>
  <c r="L312" i="9" s="1"/>
  <c r="K328" i="9"/>
  <c r="O347" i="9"/>
  <c r="K402" i="9"/>
  <c r="K422" i="9"/>
  <c r="K435" i="9"/>
  <c r="O437" i="9"/>
  <c r="K381" i="10"/>
  <c r="K435" i="10"/>
  <c r="O437" i="10"/>
  <c r="O599" i="10"/>
  <c r="K133" i="11"/>
  <c r="K285" i="11"/>
  <c r="K328" i="11"/>
  <c r="K372" i="11"/>
  <c r="K402" i="11"/>
  <c r="K416" i="11"/>
  <c r="K425" i="11"/>
  <c r="K428" i="11"/>
  <c r="K431" i="11"/>
  <c r="K435" i="11"/>
  <c r="K455" i="11"/>
  <c r="O457" i="11"/>
  <c r="P45" i="12"/>
  <c r="K173" i="12"/>
  <c r="K235" i="12"/>
  <c r="P275" i="12"/>
  <c r="K377" i="12"/>
  <c r="K424" i="12"/>
  <c r="K533" i="13"/>
  <c r="O535" i="13"/>
  <c r="P333" i="14"/>
  <c r="K564" i="14"/>
  <c r="K591" i="14"/>
  <c r="K635" i="14"/>
  <c r="O533" i="15"/>
  <c r="K635" i="15"/>
  <c r="K158" i="16"/>
  <c r="K189" i="16"/>
  <c r="L254" i="16"/>
  <c r="O254" i="16" s="1"/>
  <c r="K270" i="16"/>
  <c r="N273" i="16"/>
  <c r="N271" i="16" s="1"/>
  <c r="N31" i="16"/>
  <c r="N29" i="16" s="1"/>
  <c r="K375" i="16"/>
  <c r="K564" i="16"/>
  <c r="O599" i="16"/>
  <c r="K266" i="17"/>
  <c r="L333" i="17"/>
  <c r="O333" i="17" s="1"/>
  <c r="K422" i="17"/>
  <c r="K435" i="17"/>
  <c r="K497" i="17"/>
  <c r="O535" i="17"/>
  <c r="K108" i="18"/>
  <c r="K372" i="18"/>
  <c r="K416" i="18"/>
  <c r="K428" i="18"/>
  <c r="K473" i="18"/>
  <c r="K616" i="18"/>
  <c r="K633" i="18"/>
  <c r="O665" i="18"/>
  <c r="J626" i="1"/>
  <c r="J631" i="1"/>
  <c r="I82" i="1"/>
  <c r="N382" i="1"/>
  <c r="I421" i="1"/>
  <c r="I577" i="1"/>
  <c r="K577" i="1" s="1"/>
  <c r="L582" i="1"/>
  <c r="L601" i="1"/>
  <c r="I631" i="1"/>
  <c r="L650" i="1"/>
  <c r="L34" i="3"/>
  <c r="J629" i="1"/>
  <c r="N649" i="1"/>
  <c r="N312" i="7"/>
  <c r="N310" i="7" s="1"/>
  <c r="J622" i="1"/>
  <c r="I346" i="1"/>
  <c r="K346" i="1" s="1"/>
  <c r="L403" i="1"/>
  <c r="O403" i="1" s="1"/>
  <c r="L553" i="1"/>
  <c r="L597" i="1"/>
  <c r="I594" i="1"/>
  <c r="K594" i="1" s="1"/>
  <c r="N258" i="1"/>
  <c r="N602" i="1"/>
  <c r="I611" i="1"/>
  <c r="I615" i="1"/>
  <c r="I619" i="1"/>
  <c r="K649" i="2"/>
  <c r="I649" i="1"/>
  <c r="N671" i="1"/>
  <c r="N650" i="1"/>
  <c r="L148" i="1"/>
  <c r="L404" i="1"/>
  <c r="I468" i="1"/>
  <c r="K468" i="1" s="1"/>
  <c r="I579" i="1"/>
  <c r="K579" i="1" s="1"/>
  <c r="L598" i="1"/>
  <c r="O598" i="1" s="1"/>
  <c r="L31" i="2"/>
  <c r="L11" i="2" s="1"/>
  <c r="O11" i="2" s="1"/>
  <c r="J211" i="1"/>
  <c r="J217" i="1"/>
  <c r="O555" i="5"/>
  <c r="L34" i="5"/>
  <c r="I614" i="1"/>
  <c r="I85" i="1"/>
  <c r="O457" i="1"/>
  <c r="I464" i="1"/>
  <c r="I502" i="1"/>
  <c r="K502" i="1" s="1"/>
  <c r="I575" i="1"/>
  <c r="K575" i="1" s="1"/>
  <c r="L584" i="1"/>
  <c r="L648" i="1"/>
  <c r="J635" i="1"/>
  <c r="I185" i="1"/>
  <c r="I344" i="1"/>
  <c r="K344" i="1" s="1"/>
  <c r="I349" i="1"/>
  <c r="K349" i="1" s="1"/>
  <c r="I450" i="1"/>
  <c r="I494" i="1"/>
  <c r="K494" i="1" s="1"/>
  <c r="L568" i="1"/>
  <c r="M312" i="3"/>
  <c r="P312" i="3" s="1"/>
  <c r="P314" i="3"/>
  <c r="L458" i="1"/>
  <c r="O458" i="1" s="1"/>
  <c r="I635" i="1"/>
  <c r="J129" i="1"/>
  <c r="J135" i="1"/>
  <c r="J186" i="1"/>
  <c r="J231" i="1"/>
  <c r="K341" i="2"/>
  <c r="K420" i="2"/>
  <c r="K424" i="2"/>
  <c r="K482" i="2"/>
  <c r="K591" i="2"/>
  <c r="M142" i="3"/>
  <c r="M140" i="3" s="1"/>
  <c r="K421" i="3"/>
  <c r="K425" i="3"/>
  <c r="K450" i="3"/>
  <c r="O537" i="3"/>
  <c r="O599" i="3"/>
  <c r="K622" i="3"/>
  <c r="K629" i="3"/>
  <c r="P144" i="4"/>
  <c r="K204" i="4"/>
  <c r="K435" i="4"/>
  <c r="K465" i="4"/>
  <c r="K473" i="4"/>
  <c r="K481" i="4"/>
  <c r="K497" i="4"/>
  <c r="K149" i="5"/>
  <c r="L224" i="5"/>
  <c r="O224" i="5" s="1"/>
  <c r="L275" i="5"/>
  <c r="L273" i="5" s="1"/>
  <c r="K398" i="5"/>
  <c r="K426" i="5"/>
  <c r="O455" i="5"/>
  <c r="O597" i="5"/>
  <c r="O601" i="5"/>
  <c r="K634" i="5"/>
  <c r="L45" i="6"/>
  <c r="O45" i="6" s="1"/>
  <c r="K65" i="6"/>
  <c r="K341" i="6"/>
  <c r="N33" i="6"/>
  <c r="N13" i="6" s="1"/>
  <c r="K380" i="6"/>
  <c r="O533" i="6"/>
  <c r="K614" i="7"/>
  <c r="K633" i="8"/>
  <c r="K189" i="9"/>
  <c r="O458" i="11"/>
  <c r="L33" i="11"/>
  <c r="O33" i="11" s="1"/>
  <c r="J83" i="1"/>
  <c r="J93" i="1"/>
  <c r="K93" i="1" s="1"/>
  <c r="K117" i="2"/>
  <c r="N222" i="2"/>
  <c r="N220" i="2" s="1"/>
  <c r="K428" i="2"/>
  <c r="K498" i="2"/>
  <c r="O553" i="2"/>
  <c r="K629" i="2"/>
  <c r="K92" i="3"/>
  <c r="K149" i="3"/>
  <c r="K350" i="3"/>
  <c r="K368" i="3"/>
  <c r="K375" i="3"/>
  <c r="K380" i="3"/>
  <c r="K418" i="3"/>
  <c r="K426" i="3"/>
  <c r="K464" i="3"/>
  <c r="K111" i="4"/>
  <c r="N292" i="4"/>
  <c r="N290" i="4" s="1"/>
  <c r="L314" i="4"/>
  <c r="O314" i="4" s="1"/>
  <c r="K350" i="4"/>
  <c r="O406" i="4"/>
  <c r="K423" i="4"/>
  <c r="K431" i="4"/>
  <c r="O435" i="4"/>
  <c r="K629" i="4"/>
  <c r="K633" i="4"/>
  <c r="O649" i="4"/>
  <c r="P45" i="5"/>
  <c r="P98" i="5"/>
  <c r="P122" i="5"/>
  <c r="K110" i="7"/>
  <c r="N292" i="7"/>
  <c r="N290" i="7" s="1"/>
  <c r="K421" i="7"/>
  <c r="K635" i="7"/>
  <c r="N142" i="8"/>
  <c r="N140" i="8" s="1"/>
  <c r="N222" i="8"/>
  <c r="N220" i="8" s="1"/>
  <c r="J286" i="1"/>
  <c r="K380" i="2"/>
  <c r="K417" i="2"/>
  <c r="O533" i="2"/>
  <c r="K612" i="2"/>
  <c r="P98" i="3"/>
  <c r="K138" i="3"/>
  <c r="K372" i="3"/>
  <c r="K451" i="3"/>
  <c r="O455" i="3"/>
  <c r="N644" i="3"/>
  <c r="N640" i="3" s="1"/>
  <c r="N638" i="3" s="1"/>
  <c r="N636" i="3" s="1"/>
  <c r="L294" i="4"/>
  <c r="O294" i="4" s="1"/>
  <c r="K93" i="5"/>
  <c r="K117" i="5"/>
  <c r="K199" i="5"/>
  <c r="K381" i="5"/>
  <c r="O385" i="5"/>
  <c r="O435" i="5"/>
  <c r="O439" i="5"/>
  <c r="K368" i="6"/>
  <c r="K398" i="6"/>
  <c r="K402" i="6"/>
  <c r="O406" i="6"/>
  <c r="K423" i="6"/>
  <c r="K93" i="7"/>
  <c r="K235" i="7"/>
  <c r="L294" i="7"/>
  <c r="O294" i="7" s="1"/>
  <c r="K380" i="7"/>
  <c r="K397" i="7"/>
  <c r="K499" i="7"/>
  <c r="O533" i="7"/>
  <c r="O537" i="7"/>
  <c r="K113" i="8"/>
  <c r="K267" i="8"/>
  <c r="K380" i="8"/>
  <c r="O383" i="8"/>
  <c r="L31" i="9"/>
  <c r="O31" i="9" s="1"/>
  <c r="K229" i="9"/>
  <c r="K427" i="9"/>
  <c r="O347" i="12"/>
  <c r="N273" i="2"/>
  <c r="N271" i="2" s="1"/>
  <c r="N292" i="2"/>
  <c r="N290" i="2" s="1"/>
  <c r="I621" i="1"/>
  <c r="J65" i="1"/>
  <c r="K65" i="1" s="1"/>
  <c r="J373" i="1"/>
  <c r="J377" i="1"/>
  <c r="K377" i="1" s="1"/>
  <c r="J381" i="1"/>
  <c r="I518" i="1"/>
  <c r="I522" i="1"/>
  <c r="I526" i="1"/>
  <c r="I530" i="1"/>
  <c r="L537" i="1"/>
  <c r="J545" i="1"/>
  <c r="L46" i="1"/>
  <c r="J268" i="1"/>
  <c r="N460" i="1"/>
  <c r="J473" i="1"/>
  <c r="J485" i="1"/>
  <c r="K626" i="5"/>
  <c r="J85" i="1"/>
  <c r="J90" i="1"/>
  <c r="N102" i="1"/>
  <c r="J149" i="1"/>
  <c r="J160" i="1"/>
  <c r="J171" i="1"/>
  <c r="J187" i="1"/>
  <c r="I199" i="1"/>
  <c r="J233" i="1"/>
  <c r="N252" i="6"/>
  <c r="N250" i="6" s="1"/>
  <c r="J263" i="1"/>
  <c r="J281" i="1"/>
  <c r="N96" i="7"/>
  <c r="N94" i="7" s="1"/>
  <c r="I270" i="1"/>
  <c r="N275" i="1"/>
  <c r="J284" i="1"/>
  <c r="J577" i="1"/>
  <c r="N580" i="1"/>
  <c r="J590" i="1"/>
  <c r="J157" i="1"/>
  <c r="L254" i="2"/>
  <c r="O254" i="2" s="1"/>
  <c r="K324" i="2"/>
  <c r="K343" i="2"/>
  <c r="O347" i="2"/>
  <c r="I367" i="2"/>
  <c r="K367" i="2" s="1"/>
  <c r="N401" i="1"/>
  <c r="J412" i="1"/>
  <c r="I418" i="1"/>
  <c r="K422" i="2"/>
  <c r="K464" i="2"/>
  <c r="J634" i="1"/>
  <c r="J648" i="1"/>
  <c r="L33" i="3"/>
  <c r="O33" i="3" s="1"/>
  <c r="L98" i="3"/>
  <c r="O98" i="3" s="1"/>
  <c r="L254" i="3"/>
  <c r="O254" i="3" s="1"/>
  <c r="K376" i="3"/>
  <c r="N380" i="1"/>
  <c r="O439" i="3"/>
  <c r="O601" i="3"/>
  <c r="O49" i="4"/>
  <c r="K158" i="4"/>
  <c r="K370" i="4"/>
  <c r="K396" i="4"/>
  <c r="K630" i="4"/>
  <c r="K634" i="4"/>
  <c r="N55" i="5"/>
  <c r="N53" i="5" s="1"/>
  <c r="K189" i="5"/>
  <c r="K401" i="5"/>
  <c r="K428" i="5"/>
  <c r="K474" i="5"/>
  <c r="K623" i="5"/>
  <c r="K628" i="5"/>
  <c r="N142" i="6"/>
  <c r="N140" i="6" s="1"/>
  <c r="O347" i="6"/>
  <c r="K377" i="6"/>
  <c r="K424" i="6"/>
  <c r="O535" i="6"/>
  <c r="K630" i="6"/>
  <c r="K648" i="6"/>
  <c r="K650" i="6"/>
  <c r="O661" i="6"/>
  <c r="N55" i="7"/>
  <c r="N53" i="7" s="1"/>
  <c r="K285" i="7"/>
  <c r="N33" i="7"/>
  <c r="N13" i="7" s="1"/>
  <c r="K376" i="7"/>
  <c r="O406" i="7"/>
  <c r="K419" i="7"/>
  <c r="O455" i="7"/>
  <c r="K64" i="8"/>
  <c r="K82" i="8"/>
  <c r="K110" i="8"/>
  <c r="K204" i="8"/>
  <c r="N292" i="8"/>
  <c r="N290" i="8" s="1"/>
  <c r="K345" i="8"/>
  <c r="O349" i="8"/>
  <c r="N33" i="8"/>
  <c r="N13" i="8" s="1"/>
  <c r="K372" i="8"/>
  <c r="O580" i="8"/>
  <c r="N68" i="9"/>
  <c r="N66" i="9" s="1"/>
  <c r="N556" i="1"/>
  <c r="I564" i="1"/>
  <c r="K324" i="18"/>
  <c r="L296" i="1"/>
  <c r="J304" i="1"/>
  <c r="N32" i="3"/>
  <c r="N30" i="3" s="1"/>
  <c r="K620" i="5"/>
  <c r="P294" i="8"/>
  <c r="P98" i="9"/>
  <c r="N32" i="9"/>
  <c r="N30" i="9" s="1"/>
  <c r="P224" i="10"/>
  <c r="M222" i="10"/>
  <c r="P222" i="10" s="1"/>
  <c r="J548" i="1"/>
  <c r="N148" i="1"/>
  <c r="J195" i="1"/>
  <c r="K229" i="2"/>
  <c r="J236" i="1"/>
  <c r="K270" i="2"/>
  <c r="K369" i="2"/>
  <c r="K419" i="2"/>
  <c r="O535" i="2"/>
  <c r="O555" i="2"/>
  <c r="O601" i="2"/>
  <c r="J651" i="2"/>
  <c r="K229" i="3"/>
  <c r="K340" i="3"/>
  <c r="K591" i="3"/>
  <c r="P45" i="4"/>
  <c r="M142" i="4"/>
  <c r="M140" i="4" s="1"/>
  <c r="K380" i="4"/>
  <c r="O383" i="4"/>
  <c r="K380" i="5"/>
  <c r="K499" i="5"/>
  <c r="K200" i="6"/>
  <c r="P275" i="6"/>
  <c r="K401" i="6"/>
  <c r="K417" i="6"/>
  <c r="K425" i="6"/>
  <c r="K498" i="6"/>
  <c r="O601" i="6"/>
  <c r="P102" i="7"/>
  <c r="K109" i="7"/>
  <c r="K113" i="7"/>
  <c r="K564" i="7"/>
  <c r="K621" i="7"/>
  <c r="K634" i="7"/>
  <c r="K200" i="8"/>
  <c r="K265" i="8"/>
  <c r="L314" i="8"/>
  <c r="L312" i="8" s="1"/>
  <c r="O312" i="8" s="1"/>
  <c r="K381" i="8"/>
  <c r="K398" i="8"/>
  <c r="K482" i="8"/>
  <c r="K533" i="8"/>
  <c r="K591" i="8"/>
  <c r="K341" i="9"/>
  <c r="O349" i="9"/>
  <c r="O383" i="9"/>
  <c r="K417" i="9"/>
  <c r="K376" i="13"/>
  <c r="I517" i="1"/>
  <c r="I521" i="1"/>
  <c r="I525" i="1"/>
  <c r="I529" i="1"/>
  <c r="L536" i="1"/>
  <c r="O536" i="1" s="1"/>
  <c r="J543" i="1"/>
  <c r="N31" i="9"/>
  <c r="N29" i="9" s="1"/>
  <c r="K466" i="9"/>
  <c r="O537" i="9"/>
  <c r="N33" i="9"/>
  <c r="N13" i="9" s="1"/>
  <c r="K87" i="10"/>
  <c r="K402" i="10"/>
  <c r="K455" i="10"/>
  <c r="N290" i="11"/>
  <c r="K396" i="11"/>
  <c r="K110" i="12"/>
  <c r="O406" i="12"/>
  <c r="O455" i="12"/>
  <c r="O459" i="12"/>
  <c r="O564" i="12"/>
  <c r="O597" i="12"/>
  <c r="P294" i="13"/>
  <c r="K430" i="13"/>
  <c r="O455" i="13"/>
  <c r="O459" i="13"/>
  <c r="K343" i="15"/>
  <c r="O347" i="15"/>
  <c r="K370" i="15"/>
  <c r="K401" i="15"/>
  <c r="K85" i="16"/>
  <c r="N32" i="16"/>
  <c r="N30" i="16" s="1"/>
  <c r="K109" i="17"/>
  <c r="K176" i="17"/>
  <c r="K219" i="17"/>
  <c r="N222" i="17"/>
  <c r="N220" i="17" s="1"/>
  <c r="K267" i="17"/>
  <c r="K328" i="17"/>
  <c r="K345" i="17"/>
  <c r="K416" i="17"/>
  <c r="K80" i="18"/>
  <c r="O337" i="18"/>
  <c r="K402" i="18"/>
  <c r="O459" i="18"/>
  <c r="N32" i="18"/>
  <c r="N30" i="18" s="1"/>
  <c r="K591" i="18"/>
  <c r="K474" i="9"/>
  <c r="L34" i="9"/>
  <c r="K88" i="10"/>
  <c r="L122" i="10"/>
  <c r="L120" i="10" s="1"/>
  <c r="K340" i="10"/>
  <c r="K343" i="10"/>
  <c r="O347" i="10"/>
  <c r="K533" i="10"/>
  <c r="N31" i="10"/>
  <c r="N29" i="10" s="1"/>
  <c r="K176" i="11"/>
  <c r="K265" i="11"/>
  <c r="K497" i="11"/>
  <c r="O385" i="12"/>
  <c r="O435" i="12"/>
  <c r="O439" i="12"/>
  <c r="K628" i="12"/>
  <c r="J651" i="12"/>
  <c r="K219" i="13"/>
  <c r="K270" i="13"/>
  <c r="O537" i="13"/>
  <c r="O564" i="13"/>
  <c r="K595" i="13"/>
  <c r="K615" i="13"/>
  <c r="K628" i="13"/>
  <c r="N142" i="14"/>
  <c r="N140" i="14" s="1"/>
  <c r="O349" i="14"/>
  <c r="K573" i="14"/>
  <c r="L224" i="15"/>
  <c r="O224" i="15" s="1"/>
  <c r="K340" i="15"/>
  <c r="K349" i="15"/>
  <c r="O380" i="16"/>
  <c r="O661" i="16"/>
  <c r="K499" i="17"/>
  <c r="N43" i="18"/>
  <c r="P43" i="18" s="1"/>
  <c r="K266" i="18"/>
  <c r="O564" i="18"/>
  <c r="O568" i="18"/>
  <c r="O665" i="9"/>
  <c r="L333" i="11"/>
  <c r="O333" i="11" s="1"/>
  <c r="K368" i="11"/>
  <c r="N33" i="14"/>
  <c r="N13" i="14" s="1"/>
  <c r="N31" i="18"/>
  <c r="N11" i="18" s="1"/>
  <c r="N9" i="18" s="1"/>
  <c r="K650" i="9"/>
  <c r="K341" i="10"/>
  <c r="K551" i="10"/>
  <c r="K560" i="10"/>
  <c r="L45" i="12"/>
  <c r="O45" i="12" s="1"/>
  <c r="N96" i="12"/>
  <c r="N94" i="12" s="1"/>
  <c r="L314" i="12"/>
  <c r="L312" i="12" s="1"/>
  <c r="K401" i="12"/>
  <c r="O599" i="12"/>
  <c r="L224" i="13"/>
  <c r="O224" i="13" s="1"/>
  <c r="N331" i="13"/>
  <c r="N329" i="13" s="1"/>
  <c r="L144" i="14"/>
  <c r="L142" i="14" s="1"/>
  <c r="N273" i="14"/>
  <c r="P273" i="14" s="1"/>
  <c r="O455" i="14"/>
  <c r="K533" i="14"/>
  <c r="K618" i="14"/>
  <c r="L26" i="15"/>
  <c r="L16" i="15" s="1"/>
  <c r="K82" i="15"/>
  <c r="N96" i="15"/>
  <c r="N94" i="15" s="1"/>
  <c r="K328" i="15"/>
  <c r="P45" i="16"/>
  <c r="N120" i="16"/>
  <c r="P120" i="16" s="1"/>
  <c r="K591" i="16"/>
  <c r="N142" i="17"/>
  <c r="K189" i="17"/>
  <c r="K200" i="17"/>
  <c r="K235" i="17"/>
  <c r="O401" i="17"/>
  <c r="K425" i="17"/>
  <c r="N34" i="17"/>
  <c r="N14" i="17" s="1"/>
  <c r="O566" i="17"/>
  <c r="K634" i="17"/>
  <c r="K340" i="18"/>
  <c r="K396" i="18"/>
  <c r="O533" i="18"/>
  <c r="O537" i="18"/>
  <c r="O74" i="10"/>
  <c r="K420" i="10"/>
  <c r="K424" i="10"/>
  <c r="K428" i="10"/>
  <c r="K580" i="10"/>
  <c r="K589" i="10"/>
  <c r="K597" i="10"/>
  <c r="L224" i="11"/>
  <c r="O224" i="11" s="1"/>
  <c r="K267" i="11"/>
  <c r="L314" i="11"/>
  <c r="O314" i="11" s="1"/>
  <c r="L23" i="12"/>
  <c r="O23" i="12" s="1"/>
  <c r="O566" i="12"/>
  <c r="N252" i="13"/>
  <c r="N250" i="13" s="1"/>
  <c r="M312" i="13"/>
  <c r="P312" i="13" s="1"/>
  <c r="L333" i="13"/>
  <c r="O333" i="13" s="1"/>
  <c r="K341" i="13"/>
  <c r="K449" i="13"/>
  <c r="K466" i="13"/>
  <c r="K164" i="15"/>
  <c r="K376" i="15"/>
  <c r="O380" i="15"/>
  <c r="O566" i="15"/>
  <c r="K631" i="15"/>
  <c r="K631" i="9"/>
  <c r="O533" i="11"/>
  <c r="K630" i="11"/>
  <c r="K112" i="12"/>
  <c r="K133" i="12"/>
  <c r="K158" i="12"/>
  <c r="N252" i="12"/>
  <c r="N250" i="12" s="1"/>
  <c r="K450" i="12"/>
  <c r="K597" i="12"/>
  <c r="L45" i="13"/>
  <c r="L43" i="13" s="1"/>
  <c r="L41" i="13" s="1"/>
  <c r="L254" i="13"/>
  <c r="L252" i="13" s="1"/>
  <c r="O252" i="13" s="1"/>
  <c r="J651" i="13"/>
  <c r="K381" i="14"/>
  <c r="K424" i="14"/>
  <c r="K428" i="14"/>
  <c r="K432" i="14"/>
  <c r="K580" i="14"/>
  <c r="P57" i="15"/>
  <c r="K420" i="16"/>
  <c r="K481" i="16"/>
  <c r="K623" i="16"/>
  <c r="K111" i="17"/>
  <c r="K117" i="17"/>
  <c r="K185" i="17"/>
  <c r="K398" i="17"/>
  <c r="K402" i="17"/>
  <c r="K481" i="17"/>
  <c r="K619" i="17"/>
  <c r="K628" i="17"/>
  <c r="K64" i="18"/>
  <c r="K83" i="18"/>
  <c r="K341" i="18"/>
  <c r="K345" i="18"/>
  <c r="O349" i="18"/>
  <c r="K375" i="18"/>
  <c r="K499" i="18"/>
  <c r="K547" i="18"/>
  <c r="K589" i="18"/>
  <c r="K597" i="18"/>
  <c r="K630" i="18"/>
  <c r="K650" i="18"/>
  <c r="O661" i="18"/>
  <c r="K431" i="9"/>
  <c r="K623" i="9"/>
  <c r="P144" i="10"/>
  <c r="L275" i="10"/>
  <c r="O275" i="10" s="1"/>
  <c r="K285" i="10"/>
  <c r="O383" i="10"/>
  <c r="K397" i="10"/>
  <c r="O401" i="10"/>
  <c r="L640" i="10"/>
  <c r="O640" i="10" s="1"/>
  <c r="L70" i="11"/>
  <c r="L68" i="11" s="1"/>
  <c r="L66" i="11" s="1"/>
  <c r="K80" i="11"/>
  <c r="K84" i="11"/>
  <c r="L98" i="11"/>
  <c r="O98" i="11" s="1"/>
  <c r="P122" i="11"/>
  <c r="K235" i="11"/>
  <c r="P275" i="11"/>
  <c r="K370" i="11"/>
  <c r="K420" i="11"/>
  <c r="K547" i="11"/>
  <c r="O566" i="11"/>
  <c r="P49" i="12"/>
  <c r="K109" i="12"/>
  <c r="K229" i="12"/>
  <c r="K266" i="12"/>
  <c r="N32" i="12"/>
  <c r="N30" i="12" s="1"/>
  <c r="K430" i="12"/>
  <c r="K497" i="12"/>
  <c r="K573" i="12"/>
  <c r="L57" i="13"/>
  <c r="L55" i="13" s="1"/>
  <c r="L53" i="13" s="1"/>
  <c r="L98" i="13"/>
  <c r="L96" i="13" s="1"/>
  <c r="O96" i="13" s="1"/>
  <c r="K132" i="13"/>
  <c r="K372" i="13"/>
  <c r="K397" i="13"/>
  <c r="K497" i="13"/>
  <c r="N33" i="13"/>
  <c r="N13" i="13" s="1"/>
  <c r="N68" i="14"/>
  <c r="P68" i="14" s="1"/>
  <c r="N120" i="14"/>
  <c r="N118" i="14" s="1"/>
  <c r="K149" i="14"/>
  <c r="K547" i="14"/>
  <c r="O551" i="14"/>
  <c r="O566" i="14"/>
  <c r="K80" i="15"/>
  <c r="K88" i="15"/>
  <c r="K213" i="15"/>
  <c r="K381" i="15"/>
  <c r="O385" i="15"/>
  <c r="N31" i="15"/>
  <c r="N29" i="15" s="1"/>
  <c r="K632" i="15"/>
  <c r="L70" i="16"/>
  <c r="O70" i="16" s="1"/>
  <c r="K80" i="16"/>
  <c r="L98" i="16"/>
  <c r="O98" i="16" s="1"/>
  <c r="K593" i="16"/>
  <c r="K597" i="16"/>
  <c r="K633" i="16"/>
  <c r="L57" i="17"/>
  <c r="O57" i="17" s="1"/>
  <c r="K158" i="17"/>
  <c r="L275" i="17"/>
  <c r="O275" i="17" s="1"/>
  <c r="K419" i="17"/>
  <c r="K423" i="17"/>
  <c r="K427" i="17"/>
  <c r="O439" i="17"/>
  <c r="O553" i="17"/>
  <c r="O564" i="17"/>
  <c r="L294" i="18"/>
  <c r="O294" i="18" s="1"/>
  <c r="L314" i="18"/>
  <c r="O314" i="18" s="1"/>
  <c r="O552" i="3"/>
  <c r="L31" i="3"/>
  <c r="L29" i="3" s="1"/>
  <c r="I87" i="1"/>
  <c r="K87" i="1" s="1"/>
  <c r="N98" i="1"/>
  <c r="I164" i="1"/>
  <c r="I186" i="1"/>
  <c r="I204" i="1"/>
  <c r="L258" i="1"/>
  <c r="O258" i="1" s="1"/>
  <c r="L671" i="1"/>
  <c r="O384" i="7"/>
  <c r="L33" i="7"/>
  <c r="O33" i="7" s="1"/>
  <c r="I470" i="1"/>
  <c r="K470" i="1" s="1"/>
  <c r="I668" i="1"/>
  <c r="J181" i="1"/>
  <c r="K474" i="7"/>
  <c r="I229" i="1"/>
  <c r="I422" i="1"/>
  <c r="I466" i="1"/>
  <c r="I492" i="1"/>
  <c r="K492" i="1" s="1"/>
  <c r="L552" i="1"/>
  <c r="O552" i="1" s="1"/>
  <c r="L567" i="1"/>
  <c r="O567" i="1" s="1"/>
  <c r="I573" i="1"/>
  <c r="P224" i="2"/>
  <c r="O148" i="3"/>
  <c r="L26" i="3"/>
  <c r="L16" i="3" s="1"/>
  <c r="N31" i="3"/>
  <c r="I249" i="1"/>
  <c r="K249" i="1" s="1"/>
  <c r="J657" i="1"/>
  <c r="K617" i="4"/>
  <c r="K616" i="4"/>
  <c r="N68" i="6"/>
  <c r="N66" i="6" s="1"/>
  <c r="K533" i="7"/>
  <c r="L49" i="1"/>
  <c r="I80" i="1"/>
  <c r="N254" i="1"/>
  <c r="P254" i="1" s="1"/>
  <c r="I489" i="1"/>
  <c r="K489" i="1" s="1"/>
  <c r="I597" i="1"/>
  <c r="N648" i="1"/>
  <c r="K622" i="2"/>
  <c r="K620" i="2"/>
  <c r="L255" i="1"/>
  <c r="I264" i="1"/>
  <c r="I289" i="1"/>
  <c r="L384" i="1"/>
  <c r="I506" i="1"/>
  <c r="K506" i="1" s="1"/>
  <c r="I510" i="1"/>
  <c r="K510" i="1" s="1"/>
  <c r="I514" i="1"/>
  <c r="K514" i="1" s="1"/>
  <c r="J113" i="1"/>
  <c r="K113" i="1" s="1"/>
  <c r="J81" i="1"/>
  <c r="I481" i="1"/>
  <c r="K481" i="1" s="1"/>
  <c r="I551" i="1"/>
  <c r="L314" i="2"/>
  <c r="L312" i="2" s="1"/>
  <c r="L310" i="2" s="1"/>
  <c r="K381" i="2"/>
  <c r="K450" i="2"/>
  <c r="O566" i="2"/>
  <c r="K580" i="2"/>
  <c r="K110" i="3"/>
  <c r="K158" i="3"/>
  <c r="K398" i="3"/>
  <c r="K429" i="3"/>
  <c r="K449" i="3"/>
  <c r="O584" i="3"/>
  <c r="O597" i="3"/>
  <c r="L70" i="4"/>
  <c r="O70" i="4" s="1"/>
  <c r="P98" i="4"/>
  <c r="K419" i="4"/>
  <c r="K580" i="4"/>
  <c r="K628" i="4"/>
  <c r="K92" i="5"/>
  <c r="K110" i="5"/>
  <c r="O383" i="5"/>
  <c r="K396" i="5"/>
  <c r="K432" i="5"/>
  <c r="K482" i="5"/>
  <c r="O568" i="5"/>
  <c r="O582" i="5"/>
  <c r="O599" i="5"/>
  <c r="K92" i="6"/>
  <c r="L224" i="6"/>
  <c r="O224" i="6" s="1"/>
  <c r="K350" i="6"/>
  <c r="K397" i="6"/>
  <c r="O457" i="6"/>
  <c r="K474" i="6"/>
  <c r="O568" i="6"/>
  <c r="M55" i="7"/>
  <c r="M53" i="7" s="1"/>
  <c r="N26" i="7"/>
  <c r="N16" i="7" s="1"/>
  <c r="K229" i="7"/>
  <c r="N331" i="7"/>
  <c r="N329" i="7" s="1"/>
  <c r="I367" i="7"/>
  <c r="K367" i="7" s="1"/>
  <c r="N644" i="12"/>
  <c r="N640" i="12" s="1"/>
  <c r="N638" i="12" s="1"/>
  <c r="N636" i="12" s="1"/>
  <c r="L26" i="18"/>
  <c r="L16" i="18" s="1"/>
  <c r="O49" i="18"/>
  <c r="N600" i="1"/>
  <c r="K270" i="5"/>
  <c r="O337" i="5"/>
  <c r="O380" i="5"/>
  <c r="K397" i="5"/>
  <c r="K421" i="5"/>
  <c r="K429" i="5"/>
  <c r="K498" i="5"/>
  <c r="P45" i="6"/>
  <c r="L144" i="6"/>
  <c r="O144" i="6" s="1"/>
  <c r="K235" i="6"/>
  <c r="K418" i="6"/>
  <c r="K455" i="6"/>
  <c r="K482" i="6"/>
  <c r="O597" i="6"/>
  <c r="K624" i="6"/>
  <c r="K633" i="6"/>
  <c r="J671" i="6"/>
  <c r="K64" i="7"/>
  <c r="P70" i="7"/>
  <c r="K219" i="7"/>
  <c r="K427" i="7"/>
  <c r="K622" i="8"/>
  <c r="K624" i="8"/>
  <c r="K621" i="8"/>
  <c r="K623" i="8"/>
  <c r="K620" i="8"/>
  <c r="N536" i="1"/>
  <c r="N96" i="3"/>
  <c r="N94" i="3" s="1"/>
  <c r="J651" i="3"/>
  <c r="K80" i="4"/>
  <c r="K93" i="4"/>
  <c r="K138" i="4"/>
  <c r="K265" i="4"/>
  <c r="K341" i="4"/>
  <c r="K612" i="4"/>
  <c r="K663" i="4"/>
  <c r="N32" i="5"/>
  <c r="N30" i="5" s="1"/>
  <c r="K593" i="5"/>
  <c r="K635" i="5"/>
  <c r="P70" i="6"/>
  <c r="N96" i="6"/>
  <c r="N94" i="6" s="1"/>
  <c r="K117" i="6"/>
  <c r="L122" i="6"/>
  <c r="O122" i="6" s="1"/>
  <c r="O380" i="6"/>
  <c r="K464" i="6"/>
  <c r="K497" i="6"/>
  <c r="K547" i="6"/>
  <c r="O665" i="6"/>
  <c r="K87" i="7"/>
  <c r="K199" i="7"/>
  <c r="K215" i="7"/>
  <c r="K341" i="7"/>
  <c r="K345" i="7"/>
  <c r="K370" i="7"/>
  <c r="O459" i="7"/>
  <c r="K465" i="7"/>
  <c r="K423" i="11"/>
  <c r="O436" i="12"/>
  <c r="L31" i="12"/>
  <c r="L29" i="12" s="1"/>
  <c r="K564" i="2"/>
  <c r="K111" i="3"/>
  <c r="K265" i="3"/>
  <c r="N34" i="3"/>
  <c r="K595" i="3"/>
  <c r="L98" i="4"/>
  <c r="O98" i="4" s="1"/>
  <c r="K176" i="4"/>
  <c r="K593" i="4"/>
  <c r="K597" i="4"/>
  <c r="K620" i="4"/>
  <c r="O651" i="4"/>
  <c r="N33" i="5"/>
  <c r="N13" i="5" s="1"/>
  <c r="N34" i="7"/>
  <c r="N14" i="7" s="1"/>
  <c r="O382" i="13"/>
  <c r="L31" i="13"/>
  <c r="O31" i="13" s="1"/>
  <c r="L275" i="2"/>
  <c r="L273" i="2" s="1"/>
  <c r="L271" i="2" s="1"/>
  <c r="K285" i="2"/>
  <c r="J320" i="1"/>
  <c r="J326" i="1"/>
  <c r="P333" i="2"/>
  <c r="K401" i="2"/>
  <c r="K551" i="2"/>
  <c r="O564" i="2"/>
  <c r="N581" i="1"/>
  <c r="K595" i="2"/>
  <c r="K617" i="2"/>
  <c r="K112" i="3"/>
  <c r="N142" i="3"/>
  <c r="N140" i="3" s="1"/>
  <c r="K200" i="3"/>
  <c r="K401" i="3"/>
  <c r="K424" i="3"/>
  <c r="L144" i="4"/>
  <c r="L142" i="4" s="1"/>
  <c r="K199" i="4"/>
  <c r="K213" i="4"/>
  <c r="L224" i="4"/>
  <c r="O224" i="4" s="1"/>
  <c r="O337" i="4"/>
  <c r="K372" i="4"/>
  <c r="K376" i="4"/>
  <c r="O380" i="4"/>
  <c r="O401" i="4"/>
  <c r="K573" i="4"/>
  <c r="O597" i="4"/>
  <c r="K108" i="5"/>
  <c r="P144" i="5"/>
  <c r="K430" i="5"/>
  <c r="O566" i="5"/>
  <c r="O584" i="5"/>
  <c r="L70" i="6"/>
  <c r="L68" i="6" s="1"/>
  <c r="K80" i="6"/>
  <c r="L98" i="6"/>
  <c r="O98" i="6" s="1"/>
  <c r="K112" i="6"/>
  <c r="K340" i="6"/>
  <c r="K381" i="6"/>
  <c r="K419" i="6"/>
  <c r="K634" i="6"/>
  <c r="P98" i="7"/>
  <c r="K111" i="7"/>
  <c r="L224" i="7"/>
  <c r="L222" i="7" s="1"/>
  <c r="L220" i="7" s="1"/>
  <c r="K396" i="7"/>
  <c r="K417" i="7"/>
  <c r="K432" i="7"/>
  <c r="K473" i="7"/>
  <c r="K668" i="9"/>
  <c r="O403" i="11"/>
  <c r="L31" i="11"/>
  <c r="L29" i="11" s="1"/>
  <c r="O29" i="11" s="1"/>
  <c r="K589" i="11"/>
  <c r="K397" i="12"/>
  <c r="J301" i="1"/>
  <c r="N331" i="2"/>
  <c r="N329" i="2" s="1"/>
  <c r="J448" i="1"/>
  <c r="O102" i="3"/>
  <c r="N120" i="4"/>
  <c r="N118" i="4" s="1"/>
  <c r="N68" i="5"/>
  <c r="N66" i="5" s="1"/>
  <c r="N31" i="5"/>
  <c r="N29" i="5" s="1"/>
  <c r="N34" i="6"/>
  <c r="N14" i="6" s="1"/>
  <c r="J267" i="1"/>
  <c r="K328" i="2"/>
  <c r="K340" i="2"/>
  <c r="O401" i="2"/>
  <c r="K421" i="2"/>
  <c r="O457" i="2"/>
  <c r="O551" i="2"/>
  <c r="O582" i="2"/>
  <c r="M102" i="3"/>
  <c r="P102" i="3" s="1"/>
  <c r="N120" i="3"/>
  <c r="N118" i="3" s="1"/>
  <c r="K267" i="3"/>
  <c r="N273" i="3"/>
  <c r="N271" i="3" s="1"/>
  <c r="N312" i="3"/>
  <c r="N310" i="3" s="1"/>
  <c r="K341" i="3"/>
  <c r="K345" i="3"/>
  <c r="K349" i="3"/>
  <c r="O380" i="3"/>
  <c r="O383" i="3"/>
  <c r="K397" i="3"/>
  <c r="O404" i="3"/>
  <c r="K428" i="3"/>
  <c r="O566" i="3"/>
  <c r="K580" i="3"/>
  <c r="K593" i="3"/>
  <c r="K597" i="3"/>
  <c r="K628" i="3"/>
  <c r="K632" i="3"/>
  <c r="N55" i="4"/>
  <c r="N53" i="4" s="1"/>
  <c r="K65" i="4"/>
  <c r="K173" i="4"/>
  <c r="K189" i="4"/>
  <c r="K200" i="4"/>
  <c r="K249" i="4"/>
  <c r="P254" i="4"/>
  <c r="M292" i="4"/>
  <c r="M290" i="4" s="1"/>
  <c r="P290" i="4" s="1"/>
  <c r="P333" i="4"/>
  <c r="K377" i="4"/>
  <c r="K450" i="4"/>
  <c r="O564" i="4"/>
  <c r="O568" i="4"/>
  <c r="K591" i="4"/>
  <c r="K631" i="4"/>
  <c r="K635" i="4"/>
  <c r="N644" i="4"/>
  <c r="N640" i="4" s="1"/>
  <c r="N638" i="4" s="1"/>
  <c r="N636" i="4" s="1"/>
  <c r="K113" i="5"/>
  <c r="N120" i="5"/>
  <c r="N118" i="5" s="1"/>
  <c r="K164" i="5"/>
  <c r="K229" i="5"/>
  <c r="N252" i="5"/>
  <c r="N250" i="5" s="1"/>
  <c r="K328" i="5"/>
  <c r="K416" i="5"/>
  <c r="K427" i="5"/>
  <c r="K591" i="5"/>
  <c r="K621" i="5"/>
  <c r="K85" i="6"/>
  <c r="P102" i="6"/>
  <c r="K113" i="6"/>
  <c r="K149" i="6"/>
  <c r="K267" i="6"/>
  <c r="K375" i="6"/>
  <c r="K396" i="6"/>
  <c r="K466" i="6"/>
  <c r="K473" i="6"/>
  <c r="O599" i="6"/>
  <c r="K626" i="6"/>
  <c r="O650" i="6"/>
  <c r="K368" i="7"/>
  <c r="N32" i="7"/>
  <c r="N30" i="7" s="1"/>
  <c r="N43" i="9"/>
  <c r="N41" i="9" s="1"/>
  <c r="M120" i="10"/>
  <c r="P120" i="10" s="1"/>
  <c r="P122" i="10"/>
  <c r="N26" i="11"/>
  <c r="N16" i="11" s="1"/>
  <c r="N43" i="11"/>
  <c r="N41" i="11" s="1"/>
  <c r="L32" i="11"/>
  <c r="L30" i="11" s="1"/>
  <c r="N32" i="11"/>
  <c r="N30" i="11" s="1"/>
  <c r="L222" i="12"/>
  <c r="L220" i="12" s="1"/>
  <c r="O224" i="12"/>
  <c r="O566" i="7"/>
  <c r="K611" i="7"/>
  <c r="K92" i="8"/>
  <c r="K149" i="8"/>
  <c r="P224" i="8"/>
  <c r="O354" i="8"/>
  <c r="K376" i="8"/>
  <c r="O380" i="8"/>
  <c r="K402" i="8"/>
  <c r="K422" i="8"/>
  <c r="K430" i="8"/>
  <c r="L640" i="8"/>
  <c r="O640" i="8" s="1"/>
  <c r="K428" i="9"/>
  <c r="K432" i="9"/>
  <c r="L24" i="10"/>
  <c r="O24" i="10" s="1"/>
  <c r="L294" i="10"/>
  <c r="O294" i="10" s="1"/>
  <c r="O435" i="10"/>
  <c r="O533" i="10"/>
  <c r="K622" i="10"/>
  <c r="K88" i="11"/>
  <c r="K138" i="11"/>
  <c r="P144" i="11"/>
  <c r="K199" i="11"/>
  <c r="K270" i="11"/>
  <c r="K341" i="11"/>
  <c r="K648" i="11"/>
  <c r="O665" i="11"/>
  <c r="N68" i="12"/>
  <c r="N66" i="12" s="1"/>
  <c r="K199" i="12"/>
  <c r="P224" i="12"/>
  <c r="K270" i="12"/>
  <c r="L294" i="12"/>
  <c r="O294" i="12" s="1"/>
  <c r="K376" i="12"/>
  <c r="K422" i="12"/>
  <c r="K547" i="12"/>
  <c r="N96" i="13"/>
  <c r="N94" i="13" s="1"/>
  <c r="L122" i="13"/>
  <c r="O122" i="13" s="1"/>
  <c r="K199" i="13"/>
  <c r="O349" i="13"/>
  <c r="K396" i="13"/>
  <c r="K401" i="13"/>
  <c r="O404" i="13"/>
  <c r="K499" i="13"/>
  <c r="O597" i="13"/>
  <c r="K631" i="13"/>
  <c r="K158" i="14"/>
  <c r="O435" i="14"/>
  <c r="O384" i="16"/>
  <c r="L33" i="16"/>
  <c r="O33" i="16" s="1"/>
  <c r="N33" i="16"/>
  <c r="N13" i="16" s="1"/>
  <c r="K619" i="7"/>
  <c r="K93" i="8"/>
  <c r="K138" i="8"/>
  <c r="K215" i="8"/>
  <c r="L294" i="8"/>
  <c r="O294" i="8" s="1"/>
  <c r="K466" i="8"/>
  <c r="K473" i="8"/>
  <c r="O566" i="8"/>
  <c r="L275" i="9"/>
  <c r="O275" i="9" s="1"/>
  <c r="L294" i="9"/>
  <c r="O294" i="9" s="1"/>
  <c r="K375" i="9"/>
  <c r="K429" i="9"/>
  <c r="K499" i="9"/>
  <c r="O597" i="9"/>
  <c r="K199" i="10"/>
  <c r="K547" i="10"/>
  <c r="O551" i="10"/>
  <c r="O582" i="10"/>
  <c r="N142" i="11"/>
  <c r="N140" i="11" s="1"/>
  <c r="K533" i="11"/>
  <c r="K573" i="11"/>
  <c r="J671" i="11"/>
  <c r="P98" i="12"/>
  <c r="L275" i="12"/>
  <c r="O275" i="12" s="1"/>
  <c r="K402" i="12"/>
  <c r="K474" i="12"/>
  <c r="N142" i="13"/>
  <c r="N140" i="13" s="1"/>
  <c r="P70" i="14"/>
  <c r="K626" i="7"/>
  <c r="K377" i="8"/>
  <c r="K481" i="8"/>
  <c r="L122" i="9"/>
  <c r="O122" i="9" s="1"/>
  <c r="N142" i="9"/>
  <c r="N140" i="9" s="1"/>
  <c r="K219" i="9"/>
  <c r="K450" i="9"/>
  <c r="K455" i="9"/>
  <c r="K595" i="9"/>
  <c r="K625" i="9"/>
  <c r="K634" i="9"/>
  <c r="K425" i="10"/>
  <c r="K429" i="10"/>
  <c r="O459" i="10"/>
  <c r="K634" i="10"/>
  <c r="P45" i="11"/>
  <c r="K132" i="11"/>
  <c r="L144" i="11"/>
  <c r="L142" i="11" s="1"/>
  <c r="L140" i="11" s="1"/>
  <c r="K375" i="11"/>
  <c r="K380" i="11"/>
  <c r="K421" i="11"/>
  <c r="N292" i="12"/>
  <c r="N290" i="12" s="1"/>
  <c r="O457" i="13"/>
  <c r="K481" i="13"/>
  <c r="K93" i="14"/>
  <c r="O437" i="17"/>
  <c r="N32" i="17"/>
  <c r="N30" i="17" s="1"/>
  <c r="K623" i="7"/>
  <c r="L254" i="8"/>
  <c r="O254" i="8" s="1"/>
  <c r="O584" i="8"/>
  <c r="K200" i="9"/>
  <c r="K368" i="9"/>
  <c r="K430" i="9"/>
  <c r="J671" i="9"/>
  <c r="N43" i="10"/>
  <c r="N41" i="10" s="1"/>
  <c r="K64" i="10"/>
  <c r="K593" i="10"/>
  <c r="K499" i="11"/>
  <c r="O537" i="11"/>
  <c r="N644" i="11"/>
  <c r="N640" i="11" s="1"/>
  <c r="N638" i="11" s="1"/>
  <c r="N636" i="11" s="1"/>
  <c r="J651" i="11"/>
  <c r="L98" i="12"/>
  <c r="O98" i="12" s="1"/>
  <c r="K108" i="12"/>
  <c r="K117" i="12"/>
  <c r="L122" i="12"/>
  <c r="O122" i="12" s="1"/>
  <c r="L144" i="12"/>
  <c r="O144" i="12" s="1"/>
  <c r="K328" i="12"/>
  <c r="I367" i="12"/>
  <c r="K367" i="12" s="1"/>
  <c r="K423" i="12"/>
  <c r="K427" i="12"/>
  <c r="K435" i="12"/>
  <c r="K455" i="12"/>
  <c r="K482" i="12"/>
  <c r="K499" i="12"/>
  <c r="K630" i="12"/>
  <c r="L144" i="13"/>
  <c r="L142" i="13" s="1"/>
  <c r="N222" i="13"/>
  <c r="N220" i="13" s="1"/>
  <c r="L275" i="13"/>
  <c r="L273" i="13" s="1"/>
  <c r="L271" i="13" s="1"/>
  <c r="L294" i="13"/>
  <c r="O294" i="13" s="1"/>
  <c r="K343" i="13"/>
  <c r="O354" i="13"/>
  <c r="O401" i="13"/>
  <c r="K422" i="13"/>
  <c r="K450" i="13"/>
  <c r="K455" i="13"/>
  <c r="K112" i="14"/>
  <c r="K219" i="15"/>
  <c r="O406" i="15"/>
  <c r="L34" i="15"/>
  <c r="M55" i="17"/>
  <c r="M53" i="17" s="1"/>
  <c r="P57" i="17"/>
  <c r="K235" i="8"/>
  <c r="P333" i="8"/>
  <c r="K340" i="8"/>
  <c r="K349" i="8"/>
  <c r="L32" i="8"/>
  <c r="L30" i="8" s="1"/>
  <c r="K370" i="8"/>
  <c r="K401" i="8"/>
  <c r="P57" i="9"/>
  <c r="N252" i="9"/>
  <c r="N250" i="9" s="1"/>
  <c r="N273" i="9"/>
  <c r="N271" i="9" s="1"/>
  <c r="P333" i="9"/>
  <c r="K377" i="9"/>
  <c r="K381" i="9"/>
  <c r="O385" i="9"/>
  <c r="O406" i="9"/>
  <c r="K423" i="9"/>
  <c r="K547" i="9"/>
  <c r="O582" i="9"/>
  <c r="K86" i="10"/>
  <c r="N140" i="10"/>
  <c r="K189" i="10"/>
  <c r="O380" i="10"/>
  <c r="K418" i="10"/>
  <c r="K430" i="10"/>
  <c r="K64" i="11"/>
  <c r="K158" i="11"/>
  <c r="L254" i="11"/>
  <c r="L252" i="11" s="1"/>
  <c r="L250" i="11" s="1"/>
  <c r="N34" i="11"/>
  <c r="N14" i="11" s="1"/>
  <c r="K376" i="11"/>
  <c r="K422" i="11"/>
  <c r="K595" i="11"/>
  <c r="K619" i="11"/>
  <c r="K628" i="11"/>
  <c r="L57" i="12"/>
  <c r="O57" i="12" s="1"/>
  <c r="K164" i="12"/>
  <c r="K343" i="12"/>
  <c r="K350" i="12"/>
  <c r="K420" i="12"/>
  <c r="K229" i="13"/>
  <c r="K402" i="13"/>
  <c r="O406" i="13"/>
  <c r="K580" i="13"/>
  <c r="K589" i="13"/>
  <c r="K629" i="13"/>
  <c r="K173" i="14"/>
  <c r="O565" i="16"/>
  <c r="L31" i="16"/>
  <c r="O31" i="16" s="1"/>
  <c r="N220" i="9"/>
  <c r="N644" i="9"/>
  <c r="N640" i="9" s="1"/>
  <c r="N638" i="9" s="1"/>
  <c r="N636" i="9" s="1"/>
  <c r="O333" i="12"/>
  <c r="K619" i="12"/>
  <c r="K614" i="12"/>
  <c r="L57" i="14"/>
  <c r="L55" i="14" s="1"/>
  <c r="O351" i="15"/>
  <c r="L31" i="15"/>
  <c r="L29" i="15" s="1"/>
  <c r="O29" i="15" s="1"/>
  <c r="N68" i="18"/>
  <c r="N66" i="18" s="1"/>
  <c r="P66" i="18" s="1"/>
  <c r="P70" i="18"/>
  <c r="O582" i="7"/>
  <c r="K618" i="7"/>
  <c r="L333" i="8"/>
  <c r="O333" i="8" s="1"/>
  <c r="K450" i="8"/>
  <c r="K498" i="8"/>
  <c r="O564" i="8"/>
  <c r="O568" i="8"/>
  <c r="O582" i="8"/>
  <c r="K235" i="9"/>
  <c r="L333" i="9"/>
  <c r="O333" i="9" s="1"/>
  <c r="K349" i="9"/>
  <c r="O352" i="9"/>
  <c r="K401" i="9"/>
  <c r="O459" i="9"/>
  <c r="K593" i="9"/>
  <c r="K597" i="9"/>
  <c r="O650" i="9"/>
  <c r="K65" i="10"/>
  <c r="L254" i="10"/>
  <c r="O254" i="10" s="1"/>
  <c r="N312" i="10"/>
  <c r="N310" i="10" s="1"/>
  <c r="N331" i="10"/>
  <c r="K419" i="10"/>
  <c r="K423" i="10"/>
  <c r="K427" i="10"/>
  <c r="O553" i="10"/>
  <c r="N120" i="11"/>
  <c r="P120" i="11" s="1"/>
  <c r="M142" i="11"/>
  <c r="M140" i="11" s="1"/>
  <c r="K186" i="11"/>
  <c r="K219" i="11"/>
  <c r="K340" i="11"/>
  <c r="O385" i="11"/>
  <c r="O599" i="11"/>
  <c r="K633" i="11"/>
  <c r="K113" i="12"/>
  <c r="K340" i="12"/>
  <c r="K372" i="12"/>
  <c r="O383" i="12"/>
  <c r="K417" i="12"/>
  <c r="K465" i="12"/>
  <c r="O533" i="12"/>
  <c r="K611" i="12"/>
  <c r="O665" i="12"/>
  <c r="L23" i="13"/>
  <c r="O23" i="13" s="1"/>
  <c r="P224" i="13"/>
  <c r="K349" i="13"/>
  <c r="K370" i="13"/>
  <c r="K381" i="13"/>
  <c r="K416" i="13"/>
  <c r="K427" i="13"/>
  <c r="K498" i="13"/>
  <c r="O580" i="13"/>
  <c r="K110" i="14"/>
  <c r="K229" i="14"/>
  <c r="K499" i="15"/>
  <c r="K498" i="14"/>
  <c r="O535" i="14"/>
  <c r="K626" i="14"/>
  <c r="N644" i="14"/>
  <c r="N640" i="14" s="1"/>
  <c r="N638" i="14" s="1"/>
  <c r="N636" i="14" s="1"/>
  <c r="N22" i="15"/>
  <c r="L144" i="15"/>
  <c r="L142" i="15" s="1"/>
  <c r="O142" i="15" s="1"/>
  <c r="K423" i="15"/>
  <c r="O435" i="15"/>
  <c r="K617" i="15"/>
  <c r="N55" i="17"/>
  <c r="N53" i="17" s="1"/>
  <c r="K173" i="17"/>
  <c r="K341" i="17"/>
  <c r="P98" i="18"/>
  <c r="K628" i="18"/>
  <c r="K632" i="18"/>
  <c r="L333" i="14"/>
  <c r="K341" i="14"/>
  <c r="K370" i="14"/>
  <c r="K396" i="14"/>
  <c r="K401" i="14"/>
  <c r="K499" i="14"/>
  <c r="O580" i="14"/>
  <c r="K628" i="14"/>
  <c r="P70" i="15"/>
  <c r="L98" i="15"/>
  <c r="K132" i="15"/>
  <c r="K173" i="15"/>
  <c r="K189" i="15"/>
  <c r="N331" i="15"/>
  <c r="N329" i="15" s="1"/>
  <c r="O352" i="15"/>
  <c r="K420" i="15"/>
  <c r="K428" i="15"/>
  <c r="K449" i="15"/>
  <c r="O457" i="15"/>
  <c r="K482" i="15"/>
  <c r="K618" i="15"/>
  <c r="M55" i="16"/>
  <c r="L275" i="16"/>
  <c r="L273" i="16" s="1"/>
  <c r="K340" i="16"/>
  <c r="K349" i="16"/>
  <c r="K370" i="16"/>
  <c r="K431" i="16"/>
  <c r="O435" i="16"/>
  <c r="K451" i="16"/>
  <c r="O566" i="16"/>
  <c r="K635" i="16"/>
  <c r="K132" i="17"/>
  <c r="K164" i="17"/>
  <c r="K249" i="17"/>
  <c r="L294" i="17"/>
  <c r="O294" i="17" s="1"/>
  <c r="L314" i="17"/>
  <c r="O314" i="17" s="1"/>
  <c r="K375" i="17"/>
  <c r="K381" i="17"/>
  <c r="O385" i="17"/>
  <c r="K430" i="17"/>
  <c r="O459" i="17"/>
  <c r="K622" i="17"/>
  <c r="K629" i="17"/>
  <c r="K663" i="17"/>
  <c r="K93" i="18"/>
  <c r="K219" i="18"/>
  <c r="P224" i="18"/>
  <c r="K265" i="18"/>
  <c r="O383" i="18"/>
  <c r="O404" i="18"/>
  <c r="K449" i="18"/>
  <c r="K533" i="18"/>
  <c r="O668" i="18"/>
  <c r="N312" i="15"/>
  <c r="N310" i="15" s="1"/>
  <c r="K619" i="16"/>
  <c r="K612" i="17"/>
  <c r="P275" i="18"/>
  <c r="N33" i="18"/>
  <c r="N13" i="18" s="1"/>
  <c r="O383" i="14"/>
  <c r="O437" i="14"/>
  <c r="O537" i="14"/>
  <c r="O597" i="14"/>
  <c r="L57" i="15"/>
  <c r="L55" i="15" s="1"/>
  <c r="K133" i="15"/>
  <c r="P254" i="15"/>
  <c r="N292" i="15"/>
  <c r="N290" i="15" s="1"/>
  <c r="P314" i="15"/>
  <c r="K380" i="15"/>
  <c r="O404" i="15"/>
  <c r="K417" i="15"/>
  <c r="K425" i="15"/>
  <c r="K429" i="15"/>
  <c r="K450" i="15"/>
  <c r="K455" i="15"/>
  <c r="K464" i="15"/>
  <c r="K533" i="15"/>
  <c r="O49" i="16"/>
  <c r="N55" i="16"/>
  <c r="N53" i="16" s="1"/>
  <c r="K65" i="16"/>
  <c r="P70" i="16"/>
  <c r="K199" i="16"/>
  <c r="K219" i="16"/>
  <c r="K285" i="16"/>
  <c r="N312" i="16"/>
  <c r="N310" i="16" s="1"/>
  <c r="K424" i="16"/>
  <c r="K428" i="16"/>
  <c r="K432" i="16"/>
  <c r="K464" i="16"/>
  <c r="K573" i="16"/>
  <c r="K628" i="16"/>
  <c r="J651" i="16"/>
  <c r="K651" i="16" s="1"/>
  <c r="O49" i="17"/>
  <c r="K133" i="17"/>
  <c r="K229" i="17"/>
  <c r="K350" i="17"/>
  <c r="O354" i="17"/>
  <c r="K396" i="17"/>
  <c r="O404" i="17"/>
  <c r="K465" i="17"/>
  <c r="O533" i="17"/>
  <c r="K573" i="17"/>
  <c r="O597" i="17"/>
  <c r="P45" i="18"/>
  <c r="K88" i="18"/>
  <c r="P102" i="18"/>
  <c r="P122" i="18"/>
  <c r="L275" i="18"/>
  <c r="O275" i="18" s="1"/>
  <c r="N312" i="18"/>
  <c r="N310" i="18" s="1"/>
  <c r="O437" i="18"/>
  <c r="K450" i="18"/>
  <c r="K466" i="18"/>
  <c r="K372" i="14"/>
  <c r="K422" i="14"/>
  <c r="K430" i="14"/>
  <c r="K450" i="14"/>
  <c r="O601" i="14"/>
  <c r="K81" i="15"/>
  <c r="K149" i="15"/>
  <c r="L254" i="15"/>
  <c r="L314" i="15"/>
  <c r="O314" i="15" s="1"/>
  <c r="N33" i="15"/>
  <c r="N13" i="15" s="1"/>
  <c r="K368" i="15"/>
  <c r="O383" i="15"/>
  <c r="K397" i="15"/>
  <c r="O401" i="15"/>
  <c r="K498" i="15"/>
  <c r="K597" i="15"/>
  <c r="K629" i="15"/>
  <c r="N644" i="15"/>
  <c r="N640" i="15" s="1"/>
  <c r="N638" i="15" s="1"/>
  <c r="N636" i="15" s="1"/>
  <c r="O459" i="16"/>
  <c r="K465" i="16"/>
  <c r="O584" i="16"/>
  <c r="K92" i="17"/>
  <c r="K186" i="17"/>
  <c r="M22" i="17"/>
  <c r="M12" i="17" s="1"/>
  <c r="N273" i="17"/>
  <c r="N271" i="17" s="1"/>
  <c r="O347" i="17"/>
  <c r="K420" i="17"/>
  <c r="K424" i="17"/>
  <c r="K432" i="17"/>
  <c r="K449" i="17"/>
  <c r="K551" i="17"/>
  <c r="K560" i="17"/>
  <c r="O601" i="17"/>
  <c r="K189" i="18"/>
  <c r="K200" i="18"/>
  <c r="K267" i="18"/>
  <c r="O347" i="18"/>
  <c r="K422" i="18"/>
  <c r="K430" i="18"/>
  <c r="O566" i="18"/>
  <c r="J651" i="14"/>
  <c r="N644" i="17"/>
  <c r="N640" i="17" s="1"/>
  <c r="N638" i="17" s="1"/>
  <c r="N636" i="17" s="1"/>
  <c r="L34" i="18"/>
  <c r="L294" i="14"/>
  <c r="O294" i="14" s="1"/>
  <c r="K343" i="14"/>
  <c r="K402" i="14"/>
  <c r="K464" i="14"/>
  <c r="O555" i="14"/>
  <c r="O582" i="14"/>
  <c r="K634" i="14"/>
  <c r="N43" i="15"/>
  <c r="P43" i="15" s="1"/>
  <c r="P144" i="15"/>
  <c r="P275" i="15"/>
  <c r="K473" i="15"/>
  <c r="O564" i="15"/>
  <c r="K133" i="16"/>
  <c r="K164" i="16"/>
  <c r="L294" i="16"/>
  <c r="L292" i="16" s="1"/>
  <c r="O292" i="16" s="1"/>
  <c r="K343" i="16"/>
  <c r="O347" i="16"/>
  <c r="K380" i="16"/>
  <c r="O401" i="16"/>
  <c r="K425" i="16"/>
  <c r="K429" i="16"/>
  <c r="K466" i="16"/>
  <c r="K473" i="16"/>
  <c r="K498" i="16"/>
  <c r="O601" i="16"/>
  <c r="K629" i="16"/>
  <c r="O651" i="16"/>
  <c r="N43" i="17"/>
  <c r="N41" i="17" s="1"/>
  <c r="L98" i="17"/>
  <c r="O98" i="17" s="1"/>
  <c r="K108" i="17"/>
  <c r="P122" i="17"/>
  <c r="K199" i="17"/>
  <c r="L224" i="17"/>
  <c r="O224" i="17" s="1"/>
  <c r="P333" i="17"/>
  <c r="K340" i="17"/>
  <c r="K349" i="17"/>
  <c r="K370" i="17"/>
  <c r="K397" i="17"/>
  <c r="N33" i="17"/>
  <c r="N13" i="17" s="1"/>
  <c r="K421" i="17"/>
  <c r="K429" i="17"/>
  <c r="K450" i="17"/>
  <c r="K455" i="17"/>
  <c r="O661" i="17"/>
  <c r="K65" i="18"/>
  <c r="N222" i="18"/>
  <c r="N220" i="18" s="1"/>
  <c r="K264" i="18"/>
  <c r="P294" i="18"/>
  <c r="K328" i="18"/>
  <c r="K349" i="18"/>
  <c r="K370" i="18"/>
  <c r="K381" i="18"/>
  <c r="K435" i="18"/>
  <c r="O455" i="18"/>
  <c r="K497" i="18"/>
  <c r="K564" i="18"/>
  <c r="O597" i="18"/>
  <c r="K631" i="18"/>
  <c r="K635" i="18"/>
  <c r="O650" i="18"/>
  <c r="L120" i="2"/>
  <c r="L118" i="2" s="1"/>
  <c r="K158" i="2"/>
  <c r="M331" i="2"/>
  <c r="M329" i="2" s="1"/>
  <c r="K398" i="2"/>
  <c r="N26" i="3"/>
  <c r="N16" i="3" s="1"/>
  <c r="K201" i="3"/>
  <c r="M292" i="3"/>
  <c r="P292" i="3" s="1"/>
  <c r="M331" i="3"/>
  <c r="M329" i="3" s="1"/>
  <c r="J379" i="1"/>
  <c r="K402" i="3"/>
  <c r="N443" i="1"/>
  <c r="K455" i="3"/>
  <c r="O457" i="3"/>
  <c r="K466" i="3"/>
  <c r="K482" i="3"/>
  <c r="K498" i="3"/>
  <c r="P49" i="4"/>
  <c r="K110" i="4"/>
  <c r="O354" i="4"/>
  <c r="N34" i="4"/>
  <c r="N14" i="4" s="1"/>
  <c r="K418" i="4"/>
  <c r="K564" i="4"/>
  <c r="N26" i="5"/>
  <c r="N16" i="5" s="1"/>
  <c r="N96" i="5"/>
  <c r="N94" i="5" s="1"/>
  <c r="N22" i="5"/>
  <c r="L314" i="5"/>
  <c r="O314" i="5" s="1"/>
  <c r="L33" i="5"/>
  <c r="O33" i="5" s="1"/>
  <c r="O405" i="5"/>
  <c r="L26" i="6"/>
  <c r="L16" i="6" s="1"/>
  <c r="M142" i="6"/>
  <c r="M140" i="6" s="1"/>
  <c r="P144" i="6"/>
  <c r="K345" i="6"/>
  <c r="K465" i="6"/>
  <c r="K613" i="6"/>
  <c r="K615" i="6"/>
  <c r="K616" i="6"/>
  <c r="K270" i="7"/>
  <c r="L57" i="2"/>
  <c r="O57" i="2" s="1"/>
  <c r="L70" i="2"/>
  <c r="O70" i="2" s="1"/>
  <c r="K149" i="2"/>
  <c r="M252" i="2"/>
  <c r="P252" i="2" s="1"/>
  <c r="K345" i="2"/>
  <c r="K402" i="2"/>
  <c r="O435" i="2"/>
  <c r="K473" i="2"/>
  <c r="K597" i="2"/>
  <c r="O599" i="2"/>
  <c r="K611" i="2"/>
  <c r="K614" i="2"/>
  <c r="K632" i="2"/>
  <c r="L24" i="3"/>
  <c r="O24" i="3" s="1"/>
  <c r="N331" i="3"/>
  <c r="N331" i="4"/>
  <c r="N329" i="4" s="1"/>
  <c r="O351" i="4"/>
  <c r="L31" i="4"/>
  <c r="L11" i="4" s="1"/>
  <c r="N34" i="5"/>
  <c r="K402" i="5"/>
  <c r="K149" i="7"/>
  <c r="L294" i="2"/>
  <c r="O294" i="2" s="1"/>
  <c r="K309" i="2"/>
  <c r="N34" i="2"/>
  <c r="N14" i="2" s="1"/>
  <c r="K418" i="2"/>
  <c r="K451" i="2"/>
  <c r="O455" i="2"/>
  <c r="K633" i="2"/>
  <c r="N43" i="3"/>
  <c r="N41" i="3" s="1"/>
  <c r="P275" i="3"/>
  <c r="O349" i="3"/>
  <c r="K422" i="3"/>
  <c r="K473" i="3"/>
  <c r="K499" i="3"/>
  <c r="J517" i="1"/>
  <c r="K402" i="4"/>
  <c r="L33" i="4"/>
  <c r="O33" i="4" s="1"/>
  <c r="O438" i="4"/>
  <c r="L26" i="5"/>
  <c r="L16" i="5" s="1"/>
  <c r="O74" i="5"/>
  <c r="K132" i="5"/>
  <c r="K285" i="5"/>
  <c r="O351" i="5"/>
  <c r="L31" i="5"/>
  <c r="O31" i="5" s="1"/>
  <c r="K533" i="6"/>
  <c r="O536" i="6"/>
  <c r="L33" i="6"/>
  <c r="O33" i="6" s="1"/>
  <c r="K65" i="7"/>
  <c r="L23" i="2"/>
  <c r="O23" i="2" s="1"/>
  <c r="K199" i="2"/>
  <c r="K235" i="2"/>
  <c r="K396" i="2"/>
  <c r="K432" i="2"/>
  <c r="K474" i="2"/>
  <c r="O537" i="2"/>
  <c r="K630" i="2"/>
  <c r="K64" i="3"/>
  <c r="K82" i="3"/>
  <c r="K108" i="3"/>
  <c r="L122" i="3"/>
  <c r="O122" i="3" s="1"/>
  <c r="K173" i="3"/>
  <c r="K219" i="3"/>
  <c r="K270" i="3"/>
  <c r="N292" i="3"/>
  <c r="N290" i="3" s="1"/>
  <c r="K370" i="3"/>
  <c r="K419" i="3"/>
  <c r="O533" i="3"/>
  <c r="K186" i="4"/>
  <c r="K499" i="4"/>
  <c r="O537" i="4"/>
  <c r="K547" i="5"/>
  <c r="M55" i="6"/>
  <c r="M53" i="6" s="1"/>
  <c r="P57" i="6"/>
  <c r="K111" i="6"/>
  <c r="L314" i="7"/>
  <c r="O404" i="7"/>
  <c r="L32" i="7"/>
  <c r="P144" i="2"/>
  <c r="K619" i="2"/>
  <c r="M292" i="5"/>
  <c r="P292" i="5" s="1"/>
  <c r="P294" i="5"/>
  <c r="N22" i="6"/>
  <c r="N55" i="6"/>
  <c r="N53" i="6" s="1"/>
  <c r="K189" i="2"/>
  <c r="N252" i="2"/>
  <c r="N250" i="2" s="1"/>
  <c r="M292" i="2"/>
  <c r="P292" i="2" s="1"/>
  <c r="O380" i="2"/>
  <c r="O383" i="2"/>
  <c r="K416" i="2"/>
  <c r="K426" i="2"/>
  <c r="K429" i="2"/>
  <c r="K465" i="2"/>
  <c r="K481" i="2"/>
  <c r="K497" i="2"/>
  <c r="K65" i="3"/>
  <c r="N68" i="3"/>
  <c r="N66" i="3" s="1"/>
  <c r="L224" i="3"/>
  <c r="O224" i="3" s="1"/>
  <c r="K266" i="3"/>
  <c r="L314" i="3"/>
  <c r="O314" i="3" s="1"/>
  <c r="I367" i="3"/>
  <c r="K367" i="3" s="1"/>
  <c r="K377" i="3"/>
  <c r="K430" i="3"/>
  <c r="K613" i="3"/>
  <c r="K618" i="3"/>
  <c r="K615" i="3"/>
  <c r="K612" i="3"/>
  <c r="K614" i="3"/>
  <c r="K88" i="4"/>
  <c r="O126" i="4"/>
  <c r="L26" i="4"/>
  <c r="L16" i="4" s="1"/>
  <c r="K266" i="4"/>
  <c r="L275" i="4"/>
  <c r="O275" i="4" s="1"/>
  <c r="P337" i="4"/>
  <c r="K375" i="4"/>
  <c r="K158" i="5"/>
  <c r="K424" i="5"/>
  <c r="K88" i="6"/>
  <c r="K158" i="6"/>
  <c r="K266" i="6"/>
  <c r="O437" i="6"/>
  <c r="K533" i="2"/>
  <c r="K616" i="2"/>
  <c r="K635" i="2"/>
  <c r="L70" i="3"/>
  <c r="L68" i="3" s="1"/>
  <c r="J109" i="1"/>
  <c r="K113" i="3"/>
  <c r="O401" i="3"/>
  <c r="K435" i="3"/>
  <c r="O437" i="3"/>
  <c r="K465" i="3"/>
  <c r="K481" i="3"/>
  <c r="L640" i="3"/>
  <c r="O640" i="3" s="1"/>
  <c r="O648" i="3"/>
  <c r="K368" i="4"/>
  <c r="O566" i="4"/>
  <c r="K649" i="4"/>
  <c r="J104" i="1"/>
  <c r="P224" i="5"/>
  <c r="M222" i="5"/>
  <c r="O352" i="6"/>
  <c r="O385" i="6"/>
  <c r="O649" i="6"/>
  <c r="M22" i="7"/>
  <c r="M12" i="7" s="1"/>
  <c r="M292" i="7"/>
  <c r="M290" i="7" s="1"/>
  <c r="P290" i="7" s="1"/>
  <c r="P294" i="7"/>
  <c r="O349" i="1"/>
  <c r="N220" i="3"/>
  <c r="M252" i="6"/>
  <c r="M250" i="6" s="1"/>
  <c r="P254" i="6"/>
  <c r="M292" i="6"/>
  <c r="P292" i="6" s="1"/>
  <c r="P294" i="6"/>
  <c r="O564" i="3"/>
  <c r="K573" i="3"/>
  <c r="K109" i="4"/>
  <c r="K112" i="4"/>
  <c r="L122" i="4"/>
  <c r="O122" i="4" s="1"/>
  <c r="K185" i="4"/>
  <c r="J391" i="1"/>
  <c r="J488" i="1"/>
  <c r="M22" i="5"/>
  <c r="K111" i="5"/>
  <c r="N273" i="5"/>
  <c r="N271" i="5" s="1"/>
  <c r="O401" i="5"/>
  <c r="O404" i="5"/>
  <c r="K625" i="5"/>
  <c r="L23" i="6"/>
  <c r="O23" i="6" s="1"/>
  <c r="K84" i="6"/>
  <c r="K133" i="6"/>
  <c r="K173" i="6"/>
  <c r="K189" i="6"/>
  <c r="K265" i="6"/>
  <c r="L314" i="6"/>
  <c r="O314" i="6" s="1"/>
  <c r="K372" i="6"/>
  <c r="K428" i="6"/>
  <c r="N31" i="6"/>
  <c r="N29" i="6" s="1"/>
  <c r="P224" i="7"/>
  <c r="J521" i="1"/>
  <c r="J525" i="1"/>
  <c r="J529" i="1"/>
  <c r="J533" i="1"/>
  <c r="K589" i="3"/>
  <c r="K619" i="3"/>
  <c r="K81" i="4"/>
  <c r="K216" i="4"/>
  <c r="K235" i="4"/>
  <c r="K309" i="4"/>
  <c r="O347" i="4"/>
  <c r="K381" i="4"/>
  <c r="K421" i="4"/>
  <c r="K424" i="4"/>
  <c r="K427" i="4"/>
  <c r="K498" i="4"/>
  <c r="K614" i="4"/>
  <c r="N43" i="5"/>
  <c r="N41" i="5" s="1"/>
  <c r="L70" i="5"/>
  <c r="L68" i="5" s="1"/>
  <c r="O68" i="5" s="1"/>
  <c r="K112" i="5"/>
  <c r="L122" i="5"/>
  <c r="O122" i="5" s="1"/>
  <c r="K173" i="5"/>
  <c r="P314" i="5"/>
  <c r="K340" i="5"/>
  <c r="O437" i="5"/>
  <c r="K449" i="5"/>
  <c r="K465" i="5"/>
  <c r="K481" i="5"/>
  <c r="K497" i="5"/>
  <c r="K564" i="5"/>
  <c r="K580" i="5"/>
  <c r="K595" i="5"/>
  <c r="J651" i="5"/>
  <c r="K93" i="6"/>
  <c r="M96" i="6"/>
  <c r="M94" i="6" s="1"/>
  <c r="K164" i="6"/>
  <c r="K270" i="6"/>
  <c r="M312" i="6"/>
  <c r="P312" i="6" s="1"/>
  <c r="O337" i="6"/>
  <c r="K416" i="6"/>
  <c r="K429" i="6"/>
  <c r="O439" i="6"/>
  <c r="K620" i="6"/>
  <c r="K623" i="6"/>
  <c r="K631" i="6"/>
  <c r="O49" i="7"/>
  <c r="K81" i="7"/>
  <c r="K112" i="7"/>
  <c r="N120" i="7"/>
  <c r="N118" i="7" s="1"/>
  <c r="O122" i="8"/>
  <c r="L120" i="8"/>
  <c r="L118" i="8" s="1"/>
  <c r="K611" i="3"/>
  <c r="K229" i="4"/>
  <c r="K285" i="4"/>
  <c r="K466" i="4"/>
  <c r="L45" i="5"/>
  <c r="O45" i="5" s="1"/>
  <c r="K219" i="5"/>
  <c r="K341" i="5"/>
  <c r="K450" i="5"/>
  <c r="O535" i="5"/>
  <c r="O564" i="5"/>
  <c r="O580" i="5"/>
  <c r="K614" i="5"/>
  <c r="K430" i="6"/>
  <c r="K663" i="6"/>
  <c r="L24" i="7"/>
  <c r="O24" i="7" s="1"/>
  <c r="O102" i="7"/>
  <c r="K213" i="7"/>
  <c r="K630" i="3"/>
  <c r="K633" i="3"/>
  <c r="K86" i="4"/>
  <c r="K219" i="4"/>
  <c r="K324" i="4"/>
  <c r="K595" i="4"/>
  <c r="P57" i="5"/>
  <c r="M68" i="5"/>
  <c r="M66" i="5" s="1"/>
  <c r="P66" i="5" s="1"/>
  <c r="M120" i="5"/>
  <c r="M118" i="5" s="1"/>
  <c r="K200" i="5"/>
  <c r="L294" i="5"/>
  <c r="O406" i="5"/>
  <c r="K425" i="5"/>
  <c r="K473" i="5"/>
  <c r="N644" i="5"/>
  <c r="N640" i="5" s="1"/>
  <c r="N638" i="5" s="1"/>
  <c r="N636" i="5" s="1"/>
  <c r="L57" i="6"/>
  <c r="O57" i="6" s="1"/>
  <c r="K108" i="6"/>
  <c r="K132" i="6"/>
  <c r="K229" i="6"/>
  <c r="L254" i="6"/>
  <c r="O254" i="6" s="1"/>
  <c r="L294" i="6"/>
  <c r="O294" i="6" s="1"/>
  <c r="K328" i="6"/>
  <c r="P333" i="6"/>
  <c r="K343" i="6"/>
  <c r="O349" i="6"/>
  <c r="K370" i="6"/>
  <c r="O383" i="6"/>
  <c r="K420" i="6"/>
  <c r="K431" i="6"/>
  <c r="O435" i="6"/>
  <c r="K450" i="6"/>
  <c r="K499" i="6"/>
  <c r="O564" i="6"/>
  <c r="K635" i="6"/>
  <c r="O651" i="6"/>
  <c r="K665" i="6"/>
  <c r="L70" i="7"/>
  <c r="O70" i="7" s="1"/>
  <c r="M96" i="7"/>
  <c r="M94" i="7" s="1"/>
  <c r="L144" i="7"/>
  <c r="O144" i="7" s="1"/>
  <c r="L275" i="7"/>
  <c r="L273" i="7" s="1"/>
  <c r="O383" i="7"/>
  <c r="L24" i="4"/>
  <c r="O24" i="4" s="1"/>
  <c r="N32" i="4"/>
  <c r="N30" i="4" s="1"/>
  <c r="N31" i="4"/>
  <c r="K615" i="5"/>
  <c r="K618" i="5"/>
  <c r="L24" i="6"/>
  <c r="O24" i="6" s="1"/>
  <c r="N644" i="6"/>
  <c r="N640" i="6" s="1"/>
  <c r="N638" i="6" s="1"/>
  <c r="N636" i="6" s="1"/>
  <c r="K497" i="3"/>
  <c r="K564" i="3"/>
  <c r="O102" i="4"/>
  <c r="N252" i="4"/>
  <c r="P252" i="4" s="1"/>
  <c r="K474" i="4"/>
  <c r="K533" i="4"/>
  <c r="K560" i="4"/>
  <c r="J651" i="4"/>
  <c r="K651" i="4" s="1"/>
  <c r="J671" i="4"/>
  <c r="K422" i="5"/>
  <c r="K612" i="5"/>
  <c r="K629" i="5"/>
  <c r="O102" i="6"/>
  <c r="K219" i="6"/>
  <c r="N222" i="6"/>
  <c r="N220" i="6" s="1"/>
  <c r="K264" i="6"/>
  <c r="K625" i="6"/>
  <c r="K189" i="7"/>
  <c r="M312" i="7"/>
  <c r="P312" i="7" s="1"/>
  <c r="P314" i="7"/>
  <c r="P333" i="7"/>
  <c r="K369" i="7"/>
  <c r="K377" i="7"/>
  <c r="O401" i="7"/>
  <c r="K431" i="7"/>
  <c r="K455" i="7"/>
  <c r="K597" i="7"/>
  <c r="K615" i="7"/>
  <c r="J671" i="7"/>
  <c r="P45" i="8"/>
  <c r="K109" i="8"/>
  <c r="K270" i="8"/>
  <c r="N312" i="8"/>
  <c r="N310" i="8" s="1"/>
  <c r="N31" i="8"/>
  <c r="N29" i="8" s="1"/>
  <c r="K396" i="8"/>
  <c r="O406" i="8"/>
  <c r="K418" i="8"/>
  <c r="K429" i="8"/>
  <c r="K449" i="8"/>
  <c r="K465" i="8"/>
  <c r="O533" i="8"/>
  <c r="O537" i="8"/>
  <c r="K597" i="8"/>
  <c r="O599" i="8"/>
  <c r="K615" i="8"/>
  <c r="K629" i="8"/>
  <c r="L30" i="9"/>
  <c r="P45" i="9"/>
  <c r="P70" i="9"/>
  <c r="L98" i="9"/>
  <c r="O98" i="9" s="1"/>
  <c r="K164" i="9"/>
  <c r="N331" i="9"/>
  <c r="N329" i="9" s="1"/>
  <c r="K340" i="9"/>
  <c r="K343" i="9"/>
  <c r="K380" i="9"/>
  <c r="K449" i="9"/>
  <c r="O455" i="9"/>
  <c r="O535" i="9"/>
  <c r="O580" i="9"/>
  <c r="O601" i="9"/>
  <c r="L640" i="9"/>
  <c r="K591" i="7"/>
  <c r="K625" i="7"/>
  <c r="O651" i="8"/>
  <c r="N55" i="9"/>
  <c r="N53" i="9" s="1"/>
  <c r="N34" i="9"/>
  <c r="O584" i="9"/>
  <c r="J651" i="9"/>
  <c r="K651" i="9" s="1"/>
  <c r="K663" i="9"/>
  <c r="O347" i="7"/>
  <c r="K398" i="7"/>
  <c r="K402" i="7"/>
  <c r="K424" i="7"/>
  <c r="K428" i="7"/>
  <c r="K464" i="7"/>
  <c r="K630" i="7"/>
  <c r="K83" i="8"/>
  <c r="K341" i="8"/>
  <c r="K416" i="8"/>
  <c r="K423" i="8"/>
  <c r="K426" i="8"/>
  <c r="K435" i="8"/>
  <c r="O437" i="8"/>
  <c r="K455" i="8"/>
  <c r="O457" i="8"/>
  <c r="K625" i="8"/>
  <c r="M22" i="9"/>
  <c r="M12" i="9" s="1"/>
  <c r="L23" i="9"/>
  <c r="O23" i="9" s="1"/>
  <c r="M55" i="9"/>
  <c r="M53" i="9" s="1"/>
  <c r="L70" i="9"/>
  <c r="O70" i="9" s="1"/>
  <c r="P224" i="9"/>
  <c r="K396" i="9"/>
  <c r="O385" i="7"/>
  <c r="K418" i="7"/>
  <c r="K425" i="7"/>
  <c r="K481" i="7"/>
  <c r="K497" i="7"/>
  <c r="M22" i="8"/>
  <c r="M12" i="8" s="1"/>
  <c r="L144" i="8"/>
  <c r="L142" i="8" s="1"/>
  <c r="K199" i="8"/>
  <c r="O337" i="8"/>
  <c r="O352" i="8"/>
  <c r="O404" i="8"/>
  <c r="K564" i="8"/>
  <c r="K580" i="8"/>
  <c r="K595" i="8"/>
  <c r="K631" i="8"/>
  <c r="J671" i="8"/>
  <c r="N96" i="9"/>
  <c r="N94" i="9" s="1"/>
  <c r="K149" i="9"/>
  <c r="K372" i="9"/>
  <c r="K397" i="9"/>
  <c r="O401" i="9"/>
  <c r="O404" i="9"/>
  <c r="K416" i="9"/>
  <c r="O457" i="9"/>
  <c r="O651" i="9"/>
  <c r="N32" i="8"/>
  <c r="N30" i="8" s="1"/>
  <c r="N22" i="9"/>
  <c r="O337" i="7"/>
  <c r="K426" i="7"/>
  <c r="O437" i="7"/>
  <c r="K617" i="7"/>
  <c r="K631" i="7"/>
  <c r="K117" i="8"/>
  <c r="K164" i="8"/>
  <c r="K189" i="8"/>
  <c r="M312" i="8"/>
  <c r="M310" i="8" s="1"/>
  <c r="P310" i="8" s="1"/>
  <c r="K343" i="8"/>
  <c r="K350" i="8"/>
  <c r="O401" i="8"/>
  <c r="K497" i="8"/>
  <c r="O535" i="8"/>
  <c r="K617" i="8"/>
  <c r="K628" i="8"/>
  <c r="K635" i="8"/>
  <c r="P144" i="9"/>
  <c r="M252" i="9"/>
  <c r="K421" i="9"/>
  <c r="K424" i="9"/>
  <c r="O533" i="9"/>
  <c r="K564" i="9"/>
  <c r="O566" i="9"/>
  <c r="K591" i="9"/>
  <c r="K632" i="9"/>
  <c r="K635" i="9"/>
  <c r="O349" i="7"/>
  <c r="O380" i="7"/>
  <c r="K401" i="7"/>
  <c r="O457" i="7"/>
  <c r="K466" i="7"/>
  <c r="O535" i="7"/>
  <c r="O564" i="7"/>
  <c r="O568" i="7"/>
  <c r="O580" i="7"/>
  <c r="O584" i="7"/>
  <c r="O599" i="7"/>
  <c r="K65" i="8"/>
  <c r="L98" i="8"/>
  <c r="O98" i="8" s="1"/>
  <c r="K108" i="8"/>
  <c r="K112" i="8"/>
  <c r="K158" i="8"/>
  <c r="K216" i="8"/>
  <c r="K328" i="8"/>
  <c r="K375" i="8"/>
  <c r="K421" i="8"/>
  <c r="K432" i="8"/>
  <c r="P275" i="9"/>
  <c r="N292" i="9"/>
  <c r="N290" i="9" s="1"/>
  <c r="K425" i="9"/>
  <c r="K464" i="9"/>
  <c r="K580" i="9"/>
  <c r="K629" i="9"/>
  <c r="L57" i="10"/>
  <c r="P222" i="9"/>
  <c r="K173" i="10"/>
  <c r="M273" i="10"/>
  <c r="M271" i="10" s="1"/>
  <c r="K432" i="10"/>
  <c r="O439" i="10"/>
  <c r="K621" i="10"/>
  <c r="O49" i="11"/>
  <c r="K117" i="11"/>
  <c r="M273" i="11"/>
  <c r="M271" i="11" s="1"/>
  <c r="K345" i="11"/>
  <c r="O383" i="11"/>
  <c r="K401" i="11"/>
  <c r="K426" i="11"/>
  <c r="K474" i="11"/>
  <c r="N271" i="12"/>
  <c r="N55" i="10"/>
  <c r="P55" i="10" s="1"/>
  <c r="N273" i="10"/>
  <c r="O337" i="10"/>
  <c r="K345" i="10"/>
  <c r="K380" i="10"/>
  <c r="K426" i="10"/>
  <c r="K449" i="10"/>
  <c r="O455" i="10"/>
  <c r="K465" i="10"/>
  <c r="K481" i="10"/>
  <c r="K497" i="10"/>
  <c r="O535" i="10"/>
  <c r="O555" i="10"/>
  <c r="O584" i="10"/>
  <c r="K614" i="10"/>
  <c r="K65" i="11"/>
  <c r="K85" i="11"/>
  <c r="K200" i="11"/>
  <c r="M312" i="11"/>
  <c r="P312" i="11" s="1"/>
  <c r="N312" i="11"/>
  <c r="N310" i="11" s="1"/>
  <c r="O352" i="11"/>
  <c r="O380" i="11"/>
  <c r="K430" i="11"/>
  <c r="K464" i="11"/>
  <c r="K481" i="11"/>
  <c r="K564" i="11"/>
  <c r="K629" i="11"/>
  <c r="K632" i="11"/>
  <c r="M43" i="12"/>
  <c r="M41" i="12" s="1"/>
  <c r="M273" i="12"/>
  <c r="P273" i="12" s="1"/>
  <c r="P314" i="12"/>
  <c r="O337" i="12"/>
  <c r="K349" i="12"/>
  <c r="K418" i="12"/>
  <c r="O437" i="12"/>
  <c r="O568" i="12"/>
  <c r="K81" i="10"/>
  <c r="M142" i="10"/>
  <c r="P142" i="10" s="1"/>
  <c r="K149" i="10"/>
  <c r="M252" i="10"/>
  <c r="P252" i="10" s="1"/>
  <c r="N32" i="10"/>
  <c r="N30" i="10" s="1"/>
  <c r="N34" i="10"/>
  <c r="N14" i="10" s="1"/>
  <c r="K625" i="10"/>
  <c r="N222" i="11"/>
  <c r="N220" i="11" s="1"/>
  <c r="K397" i="11"/>
  <c r="O401" i="11"/>
  <c r="K427" i="11"/>
  <c r="K580" i="11"/>
  <c r="K591" i="11"/>
  <c r="O102" i="12"/>
  <c r="O380" i="12"/>
  <c r="K419" i="12"/>
  <c r="N31" i="12"/>
  <c r="N11" i="12" s="1"/>
  <c r="N9" i="12" s="1"/>
  <c r="L98" i="10"/>
  <c r="O98" i="10" s="1"/>
  <c r="K396" i="10"/>
  <c r="L57" i="11"/>
  <c r="O57" i="11" s="1"/>
  <c r="P333" i="11"/>
  <c r="K377" i="11"/>
  <c r="K417" i="11"/>
  <c r="O437" i="11"/>
  <c r="K465" i="11"/>
  <c r="K92" i="12"/>
  <c r="N222" i="12"/>
  <c r="N220" i="12" s="1"/>
  <c r="O349" i="12"/>
  <c r="O404" i="12"/>
  <c r="K429" i="12"/>
  <c r="N33" i="12"/>
  <c r="N13" i="12" s="1"/>
  <c r="K564" i="12"/>
  <c r="K612" i="12"/>
  <c r="K615" i="12"/>
  <c r="K618" i="12"/>
  <c r="O404" i="10"/>
  <c r="K416" i="10"/>
  <c r="K626" i="10"/>
  <c r="L122" i="11"/>
  <c r="O122" i="11" s="1"/>
  <c r="K201" i="11"/>
  <c r="O580" i="11"/>
  <c r="L24" i="12"/>
  <c r="O24" i="12" s="1"/>
  <c r="P122" i="12"/>
  <c r="P254" i="12"/>
  <c r="O668" i="9"/>
  <c r="L45" i="10"/>
  <c r="O45" i="10" s="1"/>
  <c r="P294" i="10"/>
  <c r="P333" i="10"/>
  <c r="K417" i="10"/>
  <c r="K473" i="10"/>
  <c r="K564" i="10"/>
  <c r="O566" i="10"/>
  <c r="K591" i="10"/>
  <c r="K623" i="10"/>
  <c r="K628" i="10"/>
  <c r="K631" i="10"/>
  <c r="J671" i="10"/>
  <c r="K266" i="11"/>
  <c r="L294" i="11"/>
  <c r="L292" i="11" s="1"/>
  <c r="K418" i="11"/>
  <c r="O568" i="11"/>
  <c r="K634" i="11"/>
  <c r="K649" i="11"/>
  <c r="N312" i="12"/>
  <c r="N310" i="12" s="1"/>
  <c r="O401" i="12"/>
  <c r="K426" i="12"/>
  <c r="O457" i="12"/>
  <c r="N96" i="10"/>
  <c r="N94" i="10" s="1"/>
  <c r="L144" i="10"/>
  <c r="O144" i="10" s="1"/>
  <c r="K398" i="10"/>
  <c r="K421" i="10"/>
  <c r="N33" i="11"/>
  <c r="N13" i="11" s="1"/>
  <c r="K473" i="11"/>
  <c r="K614" i="11"/>
  <c r="N55" i="12"/>
  <c r="N53" i="12" s="1"/>
  <c r="K149" i="12"/>
  <c r="K200" i="12"/>
  <c r="K264" i="12"/>
  <c r="K398" i="12"/>
  <c r="K616" i="12"/>
  <c r="K499" i="10"/>
  <c r="O537" i="10"/>
  <c r="O564" i="10"/>
  <c r="K595" i="10"/>
  <c r="O597" i="10"/>
  <c r="K617" i="10"/>
  <c r="K629" i="10"/>
  <c r="K264" i="11"/>
  <c r="O649" i="11"/>
  <c r="M222" i="12"/>
  <c r="M220" i="12" s="1"/>
  <c r="P337" i="12"/>
  <c r="K341" i="12"/>
  <c r="K370" i="12"/>
  <c r="K421" i="12"/>
  <c r="K449" i="12"/>
  <c r="K473" i="12"/>
  <c r="K621" i="12"/>
  <c r="K629" i="12"/>
  <c r="K375" i="13"/>
  <c r="K398" i="13"/>
  <c r="O584" i="13"/>
  <c r="M22" i="14"/>
  <c r="M273" i="15"/>
  <c r="P273" i="15" s="1"/>
  <c r="O455" i="15"/>
  <c r="O537" i="15"/>
  <c r="K611" i="15"/>
  <c r="O650" i="15"/>
  <c r="N96" i="16"/>
  <c r="N94" i="16" s="1"/>
  <c r="L144" i="16"/>
  <c r="L314" i="13"/>
  <c r="O435" i="13"/>
  <c r="K473" i="13"/>
  <c r="O566" i="13"/>
  <c r="K597" i="13"/>
  <c r="K630" i="13"/>
  <c r="L640" i="13"/>
  <c r="L638" i="13" s="1"/>
  <c r="L636" i="13" s="1"/>
  <c r="O636" i="13" s="1"/>
  <c r="J671" i="13"/>
  <c r="N43" i="14"/>
  <c r="N41" i="14" s="1"/>
  <c r="P224" i="14"/>
  <c r="M292" i="14"/>
  <c r="P292" i="14" s="1"/>
  <c r="K340" i="14"/>
  <c r="K350" i="14"/>
  <c r="K368" i="14"/>
  <c r="O385" i="14"/>
  <c r="O406" i="14"/>
  <c r="O533" i="14"/>
  <c r="K597" i="14"/>
  <c r="K630" i="14"/>
  <c r="P45" i="15"/>
  <c r="M55" i="15"/>
  <c r="M53" i="15" s="1"/>
  <c r="L70" i="15"/>
  <c r="L68" i="15" s="1"/>
  <c r="L66" i="15" s="1"/>
  <c r="L24" i="15"/>
  <c r="O24" i="15" s="1"/>
  <c r="P333" i="15"/>
  <c r="K430" i="15"/>
  <c r="O437" i="15"/>
  <c r="K547" i="15"/>
  <c r="N34" i="15"/>
  <c r="O599" i="15"/>
  <c r="K663" i="15"/>
  <c r="P98" i="16"/>
  <c r="K173" i="16"/>
  <c r="K229" i="16"/>
  <c r="N68" i="17"/>
  <c r="N66" i="17" s="1"/>
  <c r="N26" i="17"/>
  <c r="N34" i="18"/>
  <c r="O439" i="18"/>
  <c r="O337" i="13"/>
  <c r="K564" i="13"/>
  <c r="O582" i="13"/>
  <c r="N96" i="14"/>
  <c r="N94" i="14" s="1"/>
  <c r="L224" i="14"/>
  <c r="L222" i="14" s="1"/>
  <c r="P254" i="14"/>
  <c r="O347" i="14"/>
  <c r="K426" i="14"/>
  <c r="K449" i="14"/>
  <c r="O459" i="14"/>
  <c r="K465" i="14"/>
  <c r="L26" i="16"/>
  <c r="L16" i="16" s="1"/>
  <c r="L24" i="17"/>
  <c r="L122" i="17"/>
  <c r="O122" i="17" s="1"/>
  <c r="O353" i="17"/>
  <c r="L33" i="17"/>
  <c r="O33" i="17" s="1"/>
  <c r="O436" i="18"/>
  <c r="L31" i="18"/>
  <c r="L29" i="18" s="1"/>
  <c r="O29" i="18" s="1"/>
  <c r="L640" i="12"/>
  <c r="L638" i="12" s="1"/>
  <c r="O383" i="13"/>
  <c r="K432" i="13"/>
  <c r="N32" i="13"/>
  <c r="N30" i="13" s="1"/>
  <c r="N68" i="15"/>
  <c r="N66" i="15" s="1"/>
  <c r="L294" i="15"/>
  <c r="O294" i="15" s="1"/>
  <c r="L333" i="15"/>
  <c r="O333" i="15" s="1"/>
  <c r="K375" i="15"/>
  <c r="K396" i="15"/>
  <c r="K416" i="15"/>
  <c r="K612" i="15"/>
  <c r="K634" i="15"/>
  <c r="O649" i="15"/>
  <c r="O651" i="15"/>
  <c r="K665" i="15"/>
  <c r="O668" i="15"/>
  <c r="M49" i="16"/>
  <c r="M43" i="16" s="1"/>
  <c r="L122" i="16"/>
  <c r="O122" i="16" s="1"/>
  <c r="L224" i="16"/>
  <c r="O224" i="16" s="1"/>
  <c r="L98" i="18"/>
  <c r="L96" i="18" s="1"/>
  <c r="L24" i="18"/>
  <c r="O24" i="18" s="1"/>
  <c r="K626" i="12"/>
  <c r="N34" i="13"/>
  <c r="N14" i="13" s="1"/>
  <c r="K620" i="13"/>
  <c r="K623" i="13"/>
  <c r="K634" i="13"/>
  <c r="N644" i="13"/>
  <c r="N640" i="13" s="1"/>
  <c r="N638" i="13" s="1"/>
  <c r="N636" i="13" s="1"/>
  <c r="L98" i="14"/>
  <c r="O98" i="14" s="1"/>
  <c r="K111" i="14"/>
  <c r="K423" i="14"/>
  <c r="M22" i="15"/>
  <c r="M12" i="15" s="1"/>
  <c r="M120" i="15"/>
  <c r="M118" i="15" s="1"/>
  <c r="N32" i="15"/>
  <c r="N30" i="15" s="1"/>
  <c r="K497" i="15"/>
  <c r="J671" i="15"/>
  <c r="K671" i="15" s="1"/>
  <c r="K81" i="16"/>
  <c r="P96" i="16"/>
  <c r="K117" i="16"/>
  <c r="N34" i="16"/>
  <c r="N14" i="16" s="1"/>
  <c r="M273" i="17"/>
  <c r="P273" i="17" s="1"/>
  <c r="P275" i="17"/>
  <c r="K623" i="12"/>
  <c r="O380" i="13"/>
  <c r="L24" i="14"/>
  <c r="P275" i="14"/>
  <c r="O337" i="14"/>
  <c r="K345" i="14"/>
  <c r="O352" i="14"/>
  <c r="O380" i="14"/>
  <c r="K397" i="14"/>
  <c r="O401" i="14"/>
  <c r="K417" i="14"/>
  <c r="K427" i="14"/>
  <c r="K435" i="14"/>
  <c r="O457" i="14"/>
  <c r="K466" i="14"/>
  <c r="K473" i="14"/>
  <c r="K617" i="14"/>
  <c r="K620" i="14"/>
  <c r="P98" i="15"/>
  <c r="K200" i="15"/>
  <c r="K229" i="15"/>
  <c r="N252" i="15"/>
  <c r="N250" i="15" s="1"/>
  <c r="K345" i="15"/>
  <c r="K372" i="15"/>
  <c r="K421" i="15"/>
  <c r="K424" i="15"/>
  <c r="K474" i="15"/>
  <c r="K564" i="15"/>
  <c r="O601" i="15"/>
  <c r="K616" i="15"/>
  <c r="K619" i="15"/>
  <c r="K628" i="15"/>
  <c r="O665" i="15"/>
  <c r="N26" i="16"/>
  <c r="N16" i="16" s="1"/>
  <c r="N22" i="16"/>
  <c r="M222" i="17"/>
  <c r="P224" i="17"/>
  <c r="O537" i="17"/>
  <c r="L34" i="17"/>
  <c r="L24" i="13"/>
  <c r="O24" i="13" s="1"/>
  <c r="N68" i="13"/>
  <c r="N66" i="13" s="1"/>
  <c r="K164" i="13"/>
  <c r="K189" i="13"/>
  <c r="K328" i="13"/>
  <c r="K340" i="13"/>
  <c r="K350" i="13"/>
  <c r="K377" i="13"/>
  <c r="K423" i="13"/>
  <c r="K426" i="13"/>
  <c r="K465" i="13"/>
  <c r="K200" i="14"/>
  <c r="K619" i="14"/>
  <c r="K402" i="15"/>
  <c r="O661" i="15"/>
  <c r="N222" i="16"/>
  <c r="N220" i="16" s="1"/>
  <c r="K235" i="16"/>
  <c r="L32" i="17"/>
  <c r="O383" i="17"/>
  <c r="O534" i="17"/>
  <c r="L31" i="17"/>
  <c r="P254" i="18"/>
  <c r="N22" i="18"/>
  <c r="N43" i="13"/>
  <c r="N41" i="13" s="1"/>
  <c r="K158" i="13"/>
  <c r="N312" i="13"/>
  <c r="N310" i="13" s="1"/>
  <c r="O347" i="13"/>
  <c r="K435" i="13"/>
  <c r="O568" i="13"/>
  <c r="K612" i="13"/>
  <c r="K621" i="13"/>
  <c r="K624" i="13"/>
  <c r="K285" i="14"/>
  <c r="L314" i="14"/>
  <c r="O314" i="14" s="1"/>
  <c r="K377" i="14"/>
  <c r="K398" i="14"/>
  <c r="K418" i="14"/>
  <c r="K455" i="14"/>
  <c r="K497" i="14"/>
  <c r="K560" i="14"/>
  <c r="O568" i="14"/>
  <c r="K589" i="14"/>
  <c r="O599" i="14"/>
  <c r="K614" i="14"/>
  <c r="L275" i="15"/>
  <c r="L273" i="15" s="1"/>
  <c r="L271" i="15" s="1"/>
  <c r="K432" i="15"/>
  <c r="K614" i="15"/>
  <c r="M55" i="18"/>
  <c r="P55" i="18" s="1"/>
  <c r="M22" i="18"/>
  <c r="M12" i="18" s="1"/>
  <c r="P57" i="18"/>
  <c r="O535" i="18"/>
  <c r="L32" i="18"/>
  <c r="O601" i="18"/>
  <c r="K341" i="16"/>
  <c r="K423" i="16"/>
  <c r="K430" i="16"/>
  <c r="K497" i="16"/>
  <c r="K580" i="16"/>
  <c r="K595" i="16"/>
  <c r="K625" i="16"/>
  <c r="N22" i="17"/>
  <c r="K93" i="17"/>
  <c r="I367" i="17"/>
  <c r="K367" i="17" s="1"/>
  <c r="O457" i="17"/>
  <c r="K473" i="17"/>
  <c r="L144" i="18"/>
  <c r="L142" i="18" s="1"/>
  <c r="K306" i="18"/>
  <c r="L333" i="18"/>
  <c r="O333" i="18" s="1"/>
  <c r="K350" i="18"/>
  <c r="O385" i="18"/>
  <c r="O406" i="18"/>
  <c r="K426" i="18"/>
  <c r="K464" i="18"/>
  <c r="K474" i="18"/>
  <c r="K481" i="18"/>
  <c r="K573" i="18"/>
  <c r="O580" i="18"/>
  <c r="M292" i="16"/>
  <c r="P292" i="16" s="1"/>
  <c r="M331" i="16"/>
  <c r="M329" i="16" s="1"/>
  <c r="K435" i="16"/>
  <c r="O437" i="16"/>
  <c r="K449" i="16"/>
  <c r="O535" i="16"/>
  <c r="O580" i="16"/>
  <c r="K589" i="16"/>
  <c r="K634" i="16"/>
  <c r="K663" i="16"/>
  <c r="L23" i="17"/>
  <c r="O23" i="17" s="1"/>
  <c r="P45" i="17"/>
  <c r="O102" i="17"/>
  <c r="O406" i="17"/>
  <c r="K428" i="17"/>
  <c r="K431" i="17"/>
  <c r="O435" i="17"/>
  <c r="K474" i="17"/>
  <c r="K650" i="17"/>
  <c r="K82" i="18"/>
  <c r="K111" i="18"/>
  <c r="K164" i="18"/>
  <c r="K229" i="18"/>
  <c r="L254" i="18"/>
  <c r="L252" i="18" s="1"/>
  <c r="K285" i="18"/>
  <c r="O354" i="18"/>
  <c r="K614" i="18"/>
  <c r="K617" i="16"/>
  <c r="O551" i="17"/>
  <c r="K633" i="17"/>
  <c r="O650" i="17"/>
  <c r="L57" i="18"/>
  <c r="O57" i="18" s="1"/>
  <c r="K86" i="18"/>
  <c r="K92" i="18"/>
  <c r="K112" i="18"/>
  <c r="K158" i="18"/>
  <c r="K380" i="18"/>
  <c r="K401" i="18"/>
  <c r="K423" i="18"/>
  <c r="K465" i="18"/>
  <c r="K498" i="18"/>
  <c r="O584" i="18"/>
  <c r="K593" i="18"/>
  <c r="K618" i="18"/>
  <c r="K634" i="18"/>
  <c r="O352" i="16"/>
  <c r="O383" i="16"/>
  <c r="O404" i="16"/>
  <c r="K611" i="16"/>
  <c r="K626" i="16"/>
  <c r="K617" i="17"/>
  <c r="L23" i="18"/>
  <c r="O23" i="18" s="1"/>
  <c r="K626" i="18"/>
  <c r="K328" i="16"/>
  <c r="K376" i="16"/>
  <c r="K397" i="16"/>
  <c r="K417" i="16"/>
  <c r="K618" i="16"/>
  <c r="L26" i="17"/>
  <c r="L16" i="17" s="1"/>
  <c r="K113" i="17"/>
  <c r="K149" i="17"/>
  <c r="K372" i="17"/>
  <c r="K482" i="17"/>
  <c r="O555" i="17"/>
  <c r="O599" i="17"/>
  <c r="K614" i="17"/>
  <c r="K630" i="17"/>
  <c r="L45" i="18"/>
  <c r="L43" i="18" s="1"/>
  <c r="L70" i="18"/>
  <c r="O70" i="18" s="1"/>
  <c r="K87" i="18"/>
  <c r="K109" i="18"/>
  <c r="K113" i="18"/>
  <c r="L122" i="18"/>
  <c r="O122" i="18" s="1"/>
  <c r="K289" i="18"/>
  <c r="N292" i="18"/>
  <c r="N290" i="18" s="1"/>
  <c r="K309" i="18"/>
  <c r="O352" i="18"/>
  <c r="K376" i="18"/>
  <c r="O380" i="18"/>
  <c r="K397" i="18"/>
  <c r="O401" i="18"/>
  <c r="K417" i="18"/>
  <c r="K431" i="18"/>
  <c r="O457" i="18"/>
  <c r="P314" i="16"/>
  <c r="K350" i="16"/>
  <c r="K377" i="16"/>
  <c r="K398" i="16"/>
  <c r="K418" i="16"/>
  <c r="K421" i="16"/>
  <c r="K615" i="16"/>
  <c r="K621" i="16"/>
  <c r="K624" i="16"/>
  <c r="N644" i="16"/>
  <c r="N640" i="16" s="1"/>
  <c r="N638" i="16" s="1"/>
  <c r="N636" i="16" s="1"/>
  <c r="O385" i="16"/>
  <c r="O406" i="16"/>
  <c r="K422" i="16"/>
  <c r="K632" i="16"/>
  <c r="P98" i="17"/>
  <c r="P144" i="17"/>
  <c r="P254" i="17"/>
  <c r="N292" i="17"/>
  <c r="N290" i="17" s="1"/>
  <c r="K343" i="17"/>
  <c r="K466" i="17"/>
  <c r="K597" i="17"/>
  <c r="K618" i="17"/>
  <c r="K635" i="17"/>
  <c r="J651" i="17"/>
  <c r="K665" i="17"/>
  <c r="K110" i="18"/>
  <c r="P144" i="18"/>
  <c r="K199" i="18"/>
  <c r="K235" i="18"/>
  <c r="K304" i="18"/>
  <c r="P333" i="18"/>
  <c r="K377" i="18"/>
  <c r="K398" i="18"/>
  <c r="K418" i="18"/>
  <c r="K425" i="18"/>
  <c r="K455" i="18"/>
  <c r="K580" i="18"/>
  <c r="K595" i="18"/>
  <c r="K629" i="18"/>
  <c r="O42" i="1"/>
  <c r="P19" i="1"/>
  <c r="O21" i="1"/>
  <c r="L19" i="1"/>
  <c r="N385" i="1"/>
  <c r="N33" i="2"/>
  <c r="N13" i="2" s="1"/>
  <c r="N67" i="1"/>
  <c r="N66" i="2"/>
  <c r="L224" i="2"/>
  <c r="L225" i="1"/>
  <c r="O406" i="2"/>
  <c r="N31" i="2"/>
  <c r="J615" i="1"/>
  <c r="K615" i="2"/>
  <c r="N26" i="4"/>
  <c r="N16" i="4" s="1"/>
  <c r="N142" i="4"/>
  <c r="O221" i="4"/>
  <c r="J618" i="1"/>
  <c r="K618" i="2"/>
  <c r="N22" i="2"/>
  <c r="P95" i="2"/>
  <c r="M95" i="1"/>
  <c r="P95" i="1" s="1"/>
  <c r="L100" i="1"/>
  <c r="L98" i="2"/>
  <c r="K108" i="2"/>
  <c r="I108" i="1"/>
  <c r="K108" i="1" s="1"/>
  <c r="P275" i="2"/>
  <c r="M273" i="2"/>
  <c r="M275" i="1"/>
  <c r="P19" i="3"/>
  <c r="K469" i="3"/>
  <c r="I469" i="1"/>
  <c r="K469" i="1" s="1"/>
  <c r="K485" i="3"/>
  <c r="I485" i="1"/>
  <c r="K485" i="1" s="1"/>
  <c r="K501" i="3"/>
  <c r="I501" i="1"/>
  <c r="K501" i="1" s="1"/>
  <c r="O580" i="3"/>
  <c r="L580" i="1"/>
  <c r="K663" i="3"/>
  <c r="I663" i="1"/>
  <c r="O459" i="4"/>
  <c r="L459" i="1"/>
  <c r="K475" i="4"/>
  <c r="I475" i="1"/>
  <c r="K475" i="1" s="1"/>
  <c r="O533" i="4"/>
  <c r="L533" i="1"/>
  <c r="K561" i="4"/>
  <c r="K561" i="1" s="1"/>
  <c r="I561" i="1"/>
  <c r="L15" i="1"/>
  <c r="O15" i="1" s="1"/>
  <c r="L26" i="2"/>
  <c r="L33" i="2"/>
  <c r="O33" i="2" s="1"/>
  <c r="O353" i="2"/>
  <c r="M13" i="1"/>
  <c r="P13" i="1" s="1"/>
  <c r="P11" i="1"/>
  <c r="M15" i="1"/>
  <c r="P15" i="1" s="1"/>
  <c r="I133" i="1"/>
  <c r="K133" i="2"/>
  <c r="I173" i="1"/>
  <c r="K173" i="2"/>
  <c r="K423" i="2"/>
  <c r="O437" i="2"/>
  <c r="L32" i="2"/>
  <c r="L292" i="4"/>
  <c r="O292" i="4" s="1"/>
  <c r="O45" i="2"/>
  <c r="L43" i="2"/>
  <c r="L41" i="2" s="1"/>
  <c r="P54" i="2"/>
  <c r="O74" i="2"/>
  <c r="L74" i="1"/>
  <c r="I83" i="1"/>
  <c r="K83" i="2"/>
  <c r="M122" i="1"/>
  <c r="P122" i="1" s="1"/>
  <c r="P122" i="2"/>
  <c r="M120" i="2"/>
  <c r="I219" i="1"/>
  <c r="K219" i="2"/>
  <c r="P224" i="3"/>
  <c r="M222" i="3"/>
  <c r="M224" i="1"/>
  <c r="P314" i="2"/>
  <c r="N312" i="2"/>
  <c r="P312" i="2" s="1"/>
  <c r="N314" i="1"/>
  <c r="L61" i="1"/>
  <c r="O61" i="1" s="1"/>
  <c r="M19" i="2"/>
  <c r="P21" i="2"/>
  <c r="M11" i="2"/>
  <c r="N26" i="2"/>
  <c r="N16" i="2" s="1"/>
  <c r="M220" i="2"/>
  <c r="K455" i="2"/>
  <c r="K590" i="2"/>
  <c r="I590" i="1"/>
  <c r="K590" i="1" s="1"/>
  <c r="N644" i="2"/>
  <c r="N640" i="2" s="1"/>
  <c r="N638" i="2" s="1"/>
  <c r="N636" i="2" s="1"/>
  <c r="N665" i="1"/>
  <c r="O665" i="1" s="1"/>
  <c r="P11" i="3"/>
  <c r="L43" i="3"/>
  <c r="K189" i="3"/>
  <c r="I189" i="1"/>
  <c r="L24" i="2"/>
  <c r="I215" i="1"/>
  <c r="K215" i="2"/>
  <c r="L221" i="1"/>
  <c r="O221" i="1" s="1"/>
  <c r="O221" i="2"/>
  <c r="K244" i="2"/>
  <c r="I244" i="1"/>
  <c r="K244" i="1" s="1"/>
  <c r="M310" i="2"/>
  <c r="O385" i="2"/>
  <c r="K431" i="2"/>
  <c r="L34" i="2"/>
  <c r="O568" i="2"/>
  <c r="M140" i="2"/>
  <c r="K593" i="2"/>
  <c r="P21" i="3"/>
  <c r="O31" i="3"/>
  <c r="P57" i="3"/>
  <c r="O74" i="3"/>
  <c r="M74" i="3"/>
  <c r="K624" i="3"/>
  <c r="K621" i="3"/>
  <c r="K626" i="3"/>
  <c r="K623" i="3"/>
  <c r="K620" i="3"/>
  <c r="K625" i="3"/>
  <c r="N22" i="4"/>
  <c r="K113" i="4"/>
  <c r="P25" i="4"/>
  <c r="M15" i="4"/>
  <c r="P15" i="4" s="1"/>
  <c r="M14" i="4"/>
  <c r="P14" i="4" s="1"/>
  <c r="P34" i="4"/>
  <c r="P70" i="4"/>
  <c r="M68" i="4"/>
  <c r="P314" i="4"/>
  <c r="N312" i="4"/>
  <c r="N310" i="4" s="1"/>
  <c r="P19" i="5"/>
  <c r="L57" i="5"/>
  <c r="L23" i="5"/>
  <c r="M30" i="7"/>
  <c r="P30" i="7" s="1"/>
  <c r="P32" i="7"/>
  <c r="M331" i="7"/>
  <c r="P337" i="7"/>
  <c r="N22" i="3"/>
  <c r="M41" i="3"/>
  <c r="O272" i="3"/>
  <c r="L32" i="4"/>
  <c r="O553" i="4"/>
  <c r="O457" i="5"/>
  <c r="L32" i="5"/>
  <c r="P45" i="2"/>
  <c r="M68" i="2"/>
  <c r="N142" i="2"/>
  <c r="L640" i="2"/>
  <c r="P25" i="3"/>
  <c r="M15" i="3"/>
  <c r="P15" i="3" s="1"/>
  <c r="P34" i="3"/>
  <c r="M14" i="3"/>
  <c r="P14" i="3" s="1"/>
  <c r="L57" i="3"/>
  <c r="L23" i="3"/>
  <c r="P275" i="4"/>
  <c r="M273" i="4"/>
  <c r="L24" i="5"/>
  <c r="O42" i="5"/>
  <c r="O67" i="5"/>
  <c r="M13" i="2"/>
  <c r="P13" i="2" s="1"/>
  <c r="M22" i="2"/>
  <c r="N43" i="2"/>
  <c r="P43" i="2" s="1"/>
  <c r="M55" i="2"/>
  <c r="M96" i="2"/>
  <c r="K623" i="2"/>
  <c r="K625" i="2"/>
  <c r="K624" i="2"/>
  <c r="K621" i="2"/>
  <c r="K626" i="2"/>
  <c r="K634" i="2"/>
  <c r="P54" i="3"/>
  <c r="P311" i="3"/>
  <c r="O352" i="4"/>
  <c r="K401" i="4"/>
  <c r="L34" i="4"/>
  <c r="O439" i="4"/>
  <c r="N33" i="4"/>
  <c r="N13" i="4" s="1"/>
  <c r="K632" i="4"/>
  <c r="P221" i="5"/>
  <c r="L15" i="2"/>
  <c r="M28" i="2"/>
  <c r="P28" i="2" s="1"/>
  <c r="K589" i="2"/>
  <c r="L19" i="3"/>
  <c r="O119" i="3"/>
  <c r="K199" i="3"/>
  <c r="O354" i="3"/>
  <c r="K381" i="3"/>
  <c r="K427" i="3"/>
  <c r="K634" i="3"/>
  <c r="O19" i="4"/>
  <c r="P122" i="4"/>
  <c r="M120" i="4"/>
  <c r="K397" i="4"/>
  <c r="K464" i="4"/>
  <c r="O119" i="5"/>
  <c r="L34" i="6"/>
  <c r="O537" i="6"/>
  <c r="O42" i="3"/>
  <c r="O67" i="3"/>
  <c r="K109" i="3"/>
  <c r="K533" i="3"/>
  <c r="O535" i="3"/>
  <c r="L32" i="3"/>
  <c r="P57" i="4"/>
  <c r="M55" i="4"/>
  <c r="M22" i="4"/>
  <c r="P102" i="4"/>
  <c r="M96" i="4"/>
  <c r="K267" i="4"/>
  <c r="K109" i="5"/>
  <c r="K613" i="2"/>
  <c r="K617" i="3"/>
  <c r="M13" i="4"/>
  <c r="P13" i="4" s="1"/>
  <c r="N43" i="4"/>
  <c r="N41" i="4" s="1"/>
  <c r="M250" i="4"/>
  <c r="K615" i="4"/>
  <c r="K623" i="4"/>
  <c r="M15" i="5"/>
  <c r="P15" i="5" s="1"/>
  <c r="P275" i="5"/>
  <c r="K455" i="5"/>
  <c r="P54" i="6"/>
  <c r="P311" i="6"/>
  <c r="N32" i="6"/>
  <c r="N30" i="6" s="1"/>
  <c r="K421" i="6"/>
  <c r="L640" i="6"/>
  <c r="O648" i="6"/>
  <c r="P49" i="7"/>
  <c r="O74" i="7"/>
  <c r="M74" i="7"/>
  <c r="M26" i="7" s="1"/>
  <c r="M13" i="9"/>
  <c r="P13" i="9" s="1"/>
  <c r="P33" i="9"/>
  <c r="O21" i="3"/>
  <c r="M19" i="4"/>
  <c r="M28" i="4"/>
  <c r="P28" i="4" s="1"/>
  <c r="K618" i="4"/>
  <c r="K626" i="4"/>
  <c r="M30" i="5"/>
  <c r="P30" i="5" s="1"/>
  <c r="P254" i="5"/>
  <c r="M252" i="5"/>
  <c r="O119" i="6"/>
  <c r="O19" i="7"/>
  <c r="O337" i="9"/>
  <c r="M337" i="9"/>
  <c r="P98" i="11"/>
  <c r="M96" i="11"/>
  <c r="M22" i="11"/>
  <c r="K613" i="4"/>
  <c r="K621" i="4"/>
  <c r="L640" i="4"/>
  <c r="K597" i="5"/>
  <c r="K109" i="6"/>
  <c r="L31" i="6"/>
  <c r="O351" i="6"/>
  <c r="O566" i="6"/>
  <c r="L32" i="6"/>
  <c r="P19" i="7"/>
  <c r="O251" i="7"/>
  <c r="K624" i="4"/>
  <c r="O272" i="6"/>
  <c r="P29" i="7"/>
  <c r="M13" i="3"/>
  <c r="P13" i="3" s="1"/>
  <c r="M22" i="3"/>
  <c r="M55" i="3"/>
  <c r="M250" i="3"/>
  <c r="P250" i="3" s="1"/>
  <c r="K371" i="3"/>
  <c r="L23" i="4"/>
  <c r="M26" i="4"/>
  <c r="I367" i="4"/>
  <c r="K367" i="4" s="1"/>
  <c r="K611" i="4"/>
  <c r="K619" i="4"/>
  <c r="M11" i="5"/>
  <c r="M140" i="5"/>
  <c r="K423" i="5"/>
  <c r="K630" i="5"/>
  <c r="O74" i="6"/>
  <c r="M74" i="6"/>
  <c r="K199" i="6"/>
  <c r="P337" i="6"/>
  <c r="M331" i="6"/>
  <c r="K349" i="6"/>
  <c r="O404" i="6"/>
  <c r="K449" i="6"/>
  <c r="K564" i="6"/>
  <c r="P54" i="7"/>
  <c r="O119" i="7"/>
  <c r="M120" i="3"/>
  <c r="M273" i="3"/>
  <c r="M222" i="4"/>
  <c r="K622" i="4"/>
  <c r="M271" i="5"/>
  <c r="O291" i="5"/>
  <c r="O649" i="5"/>
  <c r="L640" i="5"/>
  <c r="M19" i="6"/>
  <c r="P21" i="6"/>
  <c r="M11" i="6"/>
  <c r="M22" i="6"/>
  <c r="P224" i="6"/>
  <c r="M222" i="6"/>
  <c r="P23" i="7"/>
  <c r="M13" i="7"/>
  <c r="P13" i="7" s="1"/>
  <c r="N22" i="7"/>
  <c r="N43" i="7"/>
  <c r="N41" i="7" s="1"/>
  <c r="L24" i="9"/>
  <c r="L57" i="9"/>
  <c r="M11" i="4"/>
  <c r="M310" i="4"/>
  <c r="M331" i="4"/>
  <c r="M329" i="4" s="1"/>
  <c r="M13" i="5"/>
  <c r="P13" i="5" s="1"/>
  <c r="M55" i="5"/>
  <c r="M96" i="5"/>
  <c r="P330" i="5"/>
  <c r="L333" i="5"/>
  <c r="K435" i="5"/>
  <c r="K573" i="5"/>
  <c r="K589" i="5"/>
  <c r="P29" i="6"/>
  <c r="M28" i="6"/>
  <c r="P28" i="6" s="1"/>
  <c r="N43" i="6"/>
  <c r="N41" i="6" s="1"/>
  <c r="N26" i="6"/>
  <c r="N16" i="6" s="1"/>
  <c r="L23" i="7"/>
  <c r="L122" i="7"/>
  <c r="K613" i="5"/>
  <c r="I367" i="6"/>
  <c r="K367" i="6" s="1"/>
  <c r="K611" i="6"/>
  <c r="K619" i="6"/>
  <c r="M11" i="7"/>
  <c r="P21" i="7"/>
  <c r="L34" i="7"/>
  <c r="P141" i="7"/>
  <c r="N222" i="7"/>
  <c r="P222" i="7" s="1"/>
  <c r="N644" i="7"/>
  <c r="N640" i="7" s="1"/>
  <c r="N638" i="7" s="1"/>
  <c r="N636" i="7" s="1"/>
  <c r="P19" i="8"/>
  <c r="O57" i="8"/>
  <c r="K499" i="8"/>
  <c r="N644" i="8"/>
  <c r="N640" i="8" s="1"/>
  <c r="N638" i="8" s="1"/>
  <c r="N636" i="8" s="1"/>
  <c r="P29" i="9"/>
  <c r="M28" i="9"/>
  <c r="P28" i="9" s="1"/>
  <c r="O95" i="9"/>
  <c r="M22" i="10"/>
  <c r="P45" i="10"/>
  <c r="M43" i="10"/>
  <c r="P70" i="11"/>
  <c r="N68" i="11"/>
  <c r="N66" i="11" s="1"/>
  <c r="M337" i="5"/>
  <c r="K616" i="5"/>
  <c r="K624" i="5"/>
  <c r="M14" i="6"/>
  <c r="P14" i="6" s="1"/>
  <c r="K614" i="6"/>
  <c r="L31" i="7"/>
  <c r="M43" i="7"/>
  <c r="P45" i="7"/>
  <c r="K164" i="7"/>
  <c r="K422" i="7"/>
  <c r="K451" i="7"/>
  <c r="K629" i="7"/>
  <c r="M29" i="8"/>
  <c r="M11" i="8"/>
  <c r="P31" i="8"/>
  <c r="N26" i="8"/>
  <c r="N16" i="8" s="1"/>
  <c r="P144" i="8"/>
  <c r="M142" i="8"/>
  <c r="P67" i="9"/>
  <c r="M66" i="9"/>
  <c r="P66" i="9" s="1"/>
  <c r="I367" i="5"/>
  <c r="K367" i="5" s="1"/>
  <c r="K611" i="5"/>
  <c r="K619" i="5"/>
  <c r="K617" i="6"/>
  <c r="O330" i="7"/>
  <c r="N55" i="8"/>
  <c r="N53" i="8" s="1"/>
  <c r="P57" i="8"/>
  <c r="N22" i="8"/>
  <c r="K81" i="8"/>
  <c r="P98" i="8"/>
  <c r="M96" i="8"/>
  <c r="K219" i="8"/>
  <c r="L19" i="9"/>
  <c r="O21" i="9"/>
  <c r="P42" i="9"/>
  <c r="O144" i="9"/>
  <c r="M43" i="6"/>
  <c r="M118" i="6"/>
  <c r="M271" i="6"/>
  <c r="K612" i="6"/>
  <c r="K204" i="7"/>
  <c r="P221" i="7"/>
  <c r="M220" i="7"/>
  <c r="P272" i="7"/>
  <c r="M271" i="7"/>
  <c r="K423" i="7"/>
  <c r="N15" i="8"/>
  <c r="N19" i="8"/>
  <c r="O70" i="8"/>
  <c r="K133" i="8"/>
  <c r="K173" i="8"/>
  <c r="P254" i="8"/>
  <c r="M252" i="8"/>
  <c r="K420" i="8"/>
  <c r="O601" i="8"/>
  <c r="P24" i="9"/>
  <c r="M14" i="9"/>
  <c r="P14" i="9" s="1"/>
  <c r="O49" i="9"/>
  <c r="L26" i="9"/>
  <c r="P70" i="12"/>
  <c r="M68" i="12"/>
  <c r="P275" i="7"/>
  <c r="N273" i="7"/>
  <c r="N271" i="7" s="1"/>
  <c r="L24" i="8"/>
  <c r="O251" i="9"/>
  <c r="M29" i="11"/>
  <c r="M11" i="11"/>
  <c r="P31" i="11"/>
  <c r="K618" i="6"/>
  <c r="L26" i="7"/>
  <c r="O141" i="7"/>
  <c r="P144" i="7"/>
  <c r="M142" i="7"/>
  <c r="M140" i="7" s="1"/>
  <c r="K200" i="7"/>
  <c r="L333" i="7"/>
  <c r="K430" i="7"/>
  <c r="K435" i="7"/>
  <c r="K573" i="7"/>
  <c r="O19" i="8"/>
  <c r="P70" i="8"/>
  <c r="N68" i="8"/>
  <c r="P221" i="8"/>
  <c r="M220" i="8"/>
  <c r="M271" i="8"/>
  <c r="L34" i="8"/>
  <c r="O385" i="8"/>
  <c r="K428" i="8"/>
  <c r="O439" i="8"/>
  <c r="O459" i="8"/>
  <c r="O536" i="8"/>
  <c r="L33" i="8"/>
  <c r="O33" i="8" s="1"/>
  <c r="O54" i="9"/>
  <c r="K618" i="9"/>
  <c r="K615" i="9"/>
  <c r="K612" i="9"/>
  <c r="K617" i="9"/>
  <c r="K614" i="9"/>
  <c r="K619" i="9"/>
  <c r="K611" i="9"/>
  <c r="K616" i="9"/>
  <c r="K613" i="9"/>
  <c r="P19" i="10"/>
  <c r="O251" i="11"/>
  <c r="N120" i="6"/>
  <c r="P120" i="6" s="1"/>
  <c r="N273" i="6"/>
  <c r="P254" i="7"/>
  <c r="M252" i="7"/>
  <c r="K328" i="7"/>
  <c r="K350" i="7"/>
  <c r="L23" i="8"/>
  <c r="L45" i="8"/>
  <c r="P102" i="8"/>
  <c r="P122" i="8"/>
  <c r="N120" i="8"/>
  <c r="N118" i="8" s="1"/>
  <c r="P275" i="8"/>
  <c r="N273" i="8"/>
  <c r="N271" i="8" s="1"/>
  <c r="O330" i="8"/>
  <c r="O347" i="8"/>
  <c r="K368" i="8"/>
  <c r="L31" i="8"/>
  <c r="L11" i="8" s="1"/>
  <c r="O565" i="8"/>
  <c r="K612" i="7"/>
  <c r="K620" i="7"/>
  <c r="L15" i="8"/>
  <c r="O15" i="8" s="1"/>
  <c r="O102" i="8"/>
  <c r="K618" i="8"/>
  <c r="K626" i="8"/>
  <c r="P31" i="9"/>
  <c r="L45" i="9"/>
  <c r="P96" i="9"/>
  <c r="M118" i="9"/>
  <c r="P221" i="9"/>
  <c r="M220" i="9"/>
  <c r="P314" i="9"/>
  <c r="M312" i="9"/>
  <c r="K345" i="9"/>
  <c r="O380" i="9"/>
  <c r="O599" i="9"/>
  <c r="N19" i="10"/>
  <c r="K200" i="10"/>
  <c r="P314" i="10"/>
  <c r="M312" i="10"/>
  <c r="K422" i="10"/>
  <c r="L31" i="10"/>
  <c r="L11" i="10" s="1"/>
  <c r="O436" i="10"/>
  <c r="O580" i="10"/>
  <c r="O19" i="11"/>
  <c r="K149" i="11"/>
  <c r="O330" i="13"/>
  <c r="K613" i="8"/>
  <c r="P272" i="9"/>
  <c r="M271" i="9"/>
  <c r="P271" i="9" s="1"/>
  <c r="O311" i="9"/>
  <c r="K369" i="9"/>
  <c r="I367" i="9"/>
  <c r="K367" i="9" s="1"/>
  <c r="O95" i="10"/>
  <c r="N644" i="10"/>
  <c r="N640" i="10" s="1"/>
  <c r="N638" i="10" s="1"/>
  <c r="N636" i="10" s="1"/>
  <c r="L23" i="11"/>
  <c r="L45" i="11"/>
  <c r="L96" i="11"/>
  <c r="O96" i="11" s="1"/>
  <c r="L26" i="8"/>
  <c r="M49" i="8"/>
  <c r="M43" i="8" s="1"/>
  <c r="M337" i="8"/>
  <c r="K616" i="8"/>
  <c r="N26" i="9"/>
  <c r="N16" i="9" s="1"/>
  <c r="L23" i="10"/>
  <c r="K613" i="7"/>
  <c r="L640" i="7"/>
  <c r="I367" i="8"/>
  <c r="K367" i="8" s="1"/>
  <c r="K611" i="8"/>
  <c r="K619" i="8"/>
  <c r="M11" i="9"/>
  <c r="N120" i="9"/>
  <c r="P122" i="9"/>
  <c r="M142" i="9"/>
  <c r="L254" i="9"/>
  <c r="K370" i="9"/>
  <c r="K398" i="9"/>
  <c r="L26" i="10"/>
  <c r="K450" i="10"/>
  <c r="P19" i="11"/>
  <c r="K616" i="7"/>
  <c r="K624" i="7"/>
  <c r="M14" i="8"/>
  <c r="P14" i="8" s="1"/>
  <c r="M290" i="8"/>
  <c r="P290" i="8" s="1"/>
  <c r="K614" i="8"/>
  <c r="M43" i="9"/>
  <c r="K418" i="9"/>
  <c r="N26" i="10"/>
  <c r="N16" i="10" s="1"/>
  <c r="O333" i="10"/>
  <c r="N55" i="11"/>
  <c r="N53" i="11" s="1"/>
  <c r="P57" i="11"/>
  <c r="N22" i="11"/>
  <c r="K81" i="11"/>
  <c r="O384" i="12"/>
  <c r="L33" i="12"/>
  <c r="O555" i="11"/>
  <c r="L34" i="11"/>
  <c r="M66" i="8"/>
  <c r="M118" i="8"/>
  <c r="L33" i="9"/>
  <c r="O33" i="9" s="1"/>
  <c r="P291" i="9"/>
  <c r="M290" i="9"/>
  <c r="P290" i="9" s="1"/>
  <c r="K426" i="9"/>
  <c r="K465" i="9"/>
  <c r="K481" i="9"/>
  <c r="K497" i="9"/>
  <c r="O568" i="9"/>
  <c r="K633" i="9"/>
  <c r="O661" i="9"/>
  <c r="P74" i="10"/>
  <c r="M68" i="10"/>
  <c r="N33" i="10"/>
  <c r="N13" i="10" s="1"/>
  <c r="L33" i="10"/>
  <c r="O33" i="10" s="1"/>
  <c r="O567" i="10"/>
  <c r="M337" i="11"/>
  <c r="P337" i="11" s="1"/>
  <c r="O337" i="11"/>
  <c r="P251" i="12"/>
  <c r="M250" i="12"/>
  <c r="K624" i="9"/>
  <c r="M14" i="10"/>
  <c r="P14" i="10" s="1"/>
  <c r="K612" i="10"/>
  <c r="K620" i="10"/>
  <c r="L15" i="11"/>
  <c r="O15" i="11" s="1"/>
  <c r="L24" i="11"/>
  <c r="P251" i="11"/>
  <c r="M250" i="11"/>
  <c r="K419" i="11"/>
  <c r="O19" i="12"/>
  <c r="K132" i="12"/>
  <c r="L254" i="12"/>
  <c r="P294" i="12"/>
  <c r="M292" i="12"/>
  <c r="P333" i="12"/>
  <c r="K381" i="12"/>
  <c r="L32" i="12"/>
  <c r="O535" i="12"/>
  <c r="M11" i="10"/>
  <c r="M29" i="10"/>
  <c r="M53" i="10"/>
  <c r="K615" i="10"/>
  <c r="N19" i="11"/>
  <c r="P19" i="12"/>
  <c r="P95" i="12"/>
  <c r="P254" i="13"/>
  <c r="M252" i="13"/>
  <c r="K622" i="9"/>
  <c r="K618" i="10"/>
  <c r="L26" i="11"/>
  <c r="M49" i="11"/>
  <c r="M43" i="11" s="1"/>
  <c r="P272" i="11"/>
  <c r="K498" i="11"/>
  <c r="K624" i="11"/>
  <c r="K621" i="11"/>
  <c r="K626" i="11"/>
  <c r="K623" i="11"/>
  <c r="K620" i="11"/>
  <c r="K625" i="11"/>
  <c r="L640" i="11"/>
  <c r="O651" i="11"/>
  <c r="P57" i="12"/>
  <c r="M55" i="12"/>
  <c r="M53" i="12" s="1"/>
  <c r="L26" i="12"/>
  <c r="O126" i="12"/>
  <c r="P141" i="12"/>
  <c r="M140" i="12"/>
  <c r="K285" i="12"/>
  <c r="K498" i="12"/>
  <c r="K533" i="12"/>
  <c r="O601" i="12"/>
  <c r="K613" i="10"/>
  <c r="M220" i="11"/>
  <c r="P294" i="11"/>
  <c r="M292" i="11"/>
  <c r="O31" i="12"/>
  <c r="M14" i="12"/>
  <c r="P14" i="12" s="1"/>
  <c r="P34" i="12"/>
  <c r="M22" i="12"/>
  <c r="O74" i="12"/>
  <c r="P102" i="12"/>
  <c r="M96" i="12"/>
  <c r="M26" i="12"/>
  <c r="K620" i="9"/>
  <c r="L15" i="10"/>
  <c r="O15" i="10" s="1"/>
  <c r="N22" i="10"/>
  <c r="M337" i="10"/>
  <c r="K616" i="10"/>
  <c r="K624" i="10"/>
  <c r="M14" i="11"/>
  <c r="P14" i="11" s="1"/>
  <c r="M118" i="11"/>
  <c r="K249" i="11"/>
  <c r="K381" i="11"/>
  <c r="K482" i="11"/>
  <c r="N22" i="12"/>
  <c r="P74" i="12"/>
  <c r="K249" i="12"/>
  <c r="M96" i="10"/>
  <c r="I367" i="10"/>
  <c r="K367" i="10" s="1"/>
  <c r="K611" i="10"/>
  <c r="K619" i="10"/>
  <c r="L34" i="12"/>
  <c r="O555" i="12"/>
  <c r="O49" i="14"/>
  <c r="L26" i="14"/>
  <c r="M290" i="10"/>
  <c r="P290" i="10" s="1"/>
  <c r="M66" i="11"/>
  <c r="P224" i="11"/>
  <c r="O354" i="11"/>
  <c r="K466" i="11"/>
  <c r="P25" i="12"/>
  <c r="M15" i="12"/>
  <c r="P15" i="12" s="1"/>
  <c r="K93" i="12"/>
  <c r="O354" i="12"/>
  <c r="K665" i="12"/>
  <c r="P42" i="14"/>
  <c r="K617" i="11"/>
  <c r="M13" i="12"/>
  <c r="P13" i="12" s="1"/>
  <c r="P32" i="12"/>
  <c r="N43" i="12"/>
  <c r="N41" i="12" s="1"/>
  <c r="M310" i="12"/>
  <c r="P310" i="12" s="1"/>
  <c r="M331" i="12"/>
  <c r="L19" i="13"/>
  <c r="M271" i="13"/>
  <c r="K368" i="13"/>
  <c r="O385" i="13"/>
  <c r="L34" i="13"/>
  <c r="K612" i="11"/>
  <c r="P11" i="12"/>
  <c r="L15" i="12"/>
  <c r="O15" i="12" s="1"/>
  <c r="M28" i="12"/>
  <c r="P28" i="12" s="1"/>
  <c r="M118" i="12"/>
  <c r="K617" i="12"/>
  <c r="K613" i="12"/>
  <c r="M19" i="13"/>
  <c r="P275" i="13"/>
  <c r="N273" i="13"/>
  <c r="N271" i="13" s="1"/>
  <c r="O102" i="14"/>
  <c r="M102" i="14"/>
  <c r="M271" i="14"/>
  <c r="K615" i="11"/>
  <c r="N26" i="13"/>
  <c r="N16" i="13" s="1"/>
  <c r="N55" i="13"/>
  <c r="N53" i="13" s="1"/>
  <c r="K133" i="13"/>
  <c r="P144" i="13"/>
  <c r="M142" i="13"/>
  <c r="P221" i="13"/>
  <c r="N31" i="13"/>
  <c r="K428" i="13"/>
  <c r="P29" i="14"/>
  <c r="O144" i="14"/>
  <c r="M220" i="14"/>
  <c r="P222" i="14"/>
  <c r="K618" i="11"/>
  <c r="K620" i="12"/>
  <c r="K625" i="12"/>
  <c r="K624" i="12"/>
  <c r="O439" i="13"/>
  <c r="N55" i="14"/>
  <c r="N53" i="14" s="1"/>
  <c r="N26" i="14"/>
  <c r="N16" i="14" s="1"/>
  <c r="O553" i="14"/>
  <c r="L32" i="14"/>
  <c r="K613" i="11"/>
  <c r="O25" i="13"/>
  <c r="L15" i="13"/>
  <c r="O15" i="13" s="1"/>
  <c r="M22" i="13"/>
  <c r="P45" i="13"/>
  <c r="M43" i="13"/>
  <c r="M118" i="13"/>
  <c r="N252" i="11"/>
  <c r="N250" i="11" s="1"/>
  <c r="K616" i="11"/>
  <c r="N26" i="12"/>
  <c r="N16" i="12" s="1"/>
  <c r="O49" i="12"/>
  <c r="K634" i="12"/>
  <c r="P25" i="13"/>
  <c r="M15" i="13"/>
  <c r="L26" i="13"/>
  <c r="O102" i="13"/>
  <c r="P122" i="13"/>
  <c r="N120" i="13"/>
  <c r="N118" i="13" s="1"/>
  <c r="L33" i="13"/>
  <c r="O536" i="13"/>
  <c r="O601" i="13"/>
  <c r="K635" i="13"/>
  <c r="L19" i="14"/>
  <c r="O21" i="14"/>
  <c r="P24" i="14"/>
  <c r="M14" i="14"/>
  <c r="P14" i="14" s="1"/>
  <c r="M312" i="14"/>
  <c r="P314" i="14"/>
  <c r="I367" i="11"/>
  <c r="K367" i="11" s="1"/>
  <c r="K611" i="11"/>
  <c r="K173" i="13"/>
  <c r="O533" i="13"/>
  <c r="L122" i="14"/>
  <c r="L23" i="14"/>
  <c r="M14" i="13"/>
  <c r="P14" i="13" s="1"/>
  <c r="O21" i="13"/>
  <c r="M66" i="13"/>
  <c r="P66" i="13" s="1"/>
  <c r="K618" i="13"/>
  <c r="K626" i="13"/>
  <c r="M30" i="14"/>
  <c r="P30" i="14" s="1"/>
  <c r="P95" i="14"/>
  <c r="P141" i="14"/>
  <c r="M140" i="14"/>
  <c r="K551" i="14"/>
  <c r="P19" i="15"/>
  <c r="L122" i="15"/>
  <c r="K613" i="13"/>
  <c r="L45" i="15"/>
  <c r="L23" i="15"/>
  <c r="M310" i="15"/>
  <c r="P310" i="15" s="1"/>
  <c r="P312" i="15"/>
  <c r="M337" i="13"/>
  <c r="K616" i="13"/>
  <c r="P337" i="14"/>
  <c r="M331" i="14"/>
  <c r="L24" i="16"/>
  <c r="L45" i="16"/>
  <c r="M13" i="13"/>
  <c r="P13" i="13" s="1"/>
  <c r="M55" i="13"/>
  <c r="M96" i="13"/>
  <c r="I367" i="13"/>
  <c r="K367" i="13" s="1"/>
  <c r="K611" i="13"/>
  <c r="K619" i="13"/>
  <c r="M11" i="14"/>
  <c r="M53" i="14"/>
  <c r="P57" i="14"/>
  <c r="K109" i="14"/>
  <c r="P251" i="14"/>
  <c r="M250" i="14"/>
  <c r="P250" i="14" s="1"/>
  <c r="L273" i="14"/>
  <c r="O291" i="14"/>
  <c r="N26" i="15"/>
  <c r="N16" i="15" s="1"/>
  <c r="N22" i="13"/>
  <c r="M28" i="13"/>
  <c r="P28" i="13" s="1"/>
  <c r="M222" i="13"/>
  <c r="M290" i="13"/>
  <c r="P290" i="13" s="1"/>
  <c r="K614" i="13"/>
  <c r="K622" i="13"/>
  <c r="M43" i="14"/>
  <c r="P45" i="14"/>
  <c r="P98" i="14"/>
  <c r="O119" i="14"/>
  <c r="P144" i="14"/>
  <c r="N220" i="14"/>
  <c r="N252" i="14"/>
  <c r="N250" i="14" s="1"/>
  <c r="O291" i="15"/>
  <c r="K617" i="13"/>
  <c r="M13" i="14"/>
  <c r="P13" i="14" s="1"/>
  <c r="K425" i="14"/>
  <c r="M28" i="15"/>
  <c r="P28" i="15" s="1"/>
  <c r="K113" i="14"/>
  <c r="P330" i="14"/>
  <c r="K380" i="14"/>
  <c r="K615" i="14"/>
  <c r="K623" i="14"/>
  <c r="M15" i="15"/>
  <c r="P15" i="15" s="1"/>
  <c r="P34" i="15"/>
  <c r="O42" i="15"/>
  <c r="K65" i="15"/>
  <c r="K117" i="15"/>
  <c r="K270" i="15"/>
  <c r="P291" i="15"/>
  <c r="O311" i="15"/>
  <c r="O141" i="15"/>
  <c r="K613" i="14"/>
  <c r="K621" i="14"/>
  <c r="L640" i="14"/>
  <c r="L32" i="15"/>
  <c r="M220" i="15"/>
  <c r="O251" i="15"/>
  <c r="P32" i="16"/>
  <c r="M30" i="16"/>
  <c r="P30" i="16" s="1"/>
  <c r="K616" i="14"/>
  <c r="K624" i="14"/>
  <c r="P224" i="15"/>
  <c r="N222" i="15"/>
  <c r="N220" i="15" s="1"/>
  <c r="O337" i="15"/>
  <c r="M337" i="15"/>
  <c r="P337" i="15" s="1"/>
  <c r="K369" i="15"/>
  <c r="I367" i="15"/>
  <c r="K367" i="15" s="1"/>
  <c r="L19" i="16"/>
  <c r="O21" i="16"/>
  <c r="M28" i="16"/>
  <c r="P28" i="16" s="1"/>
  <c r="P275" i="16"/>
  <c r="M273" i="16"/>
  <c r="I367" i="14"/>
  <c r="K367" i="14" s="1"/>
  <c r="K611" i="14"/>
  <c r="M11" i="15"/>
  <c r="P119" i="15"/>
  <c r="K377" i="15"/>
  <c r="K398" i="15"/>
  <c r="K418" i="15"/>
  <c r="K481" i="15"/>
  <c r="K625" i="15"/>
  <c r="K621" i="15"/>
  <c r="K622" i="15"/>
  <c r="K624" i="15"/>
  <c r="K626" i="15"/>
  <c r="K623" i="15"/>
  <c r="K620" i="15"/>
  <c r="K622" i="14"/>
  <c r="P67" i="15"/>
  <c r="M66" i="15"/>
  <c r="O95" i="15"/>
  <c r="N120" i="15"/>
  <c r="O148" i="15"/>
  <c r="M148" i="15"/>
  <c r="P272" i="15"/>
  <c r="L15" i="16"/>
  <c r="O15" i="16" s="1"/>
  <c r="O25" i="16"/>
  <c r="O272" i="16"/>
  <c r="P42" i="15"/>
  <c r="M41" i="15"/>
  <c r="O54" i="15"/>
  <c r="K235" i="15"/>
  <c r="N271" i="15"/>
  <c r="K426" i="15"/>
  <c r="K465" i="15"/>
  <c r="O568" i="15"/>
  <c r="K630" i="15"/>
  <c r="K668" i="15"/>
  <c r="P11" i="16"/>
  <c r="P19" i="16"/>
  <c r="P23" i="16"/>
  <c r="M13" i="16"/>
  <c r="P13" i="16" s="1"/>
  <c r="M22" i="16"/>
  <c r="O61" i="16"/>
  <c r="O74" i="16"/>
  <c r="M74" i="16"/>
  <c r="O119" i="16"/>
  <c r="P144" i="16"/>
  <c r="P224" i="16"/>
  <c r="M222" i="16"/>
  <c r="K427" i="16"/>
  <c r="K533" i="16"/>
  <c r="P54" i="16"/>
  <c r="O67" i="16"/>
  <c r="K84" i="16"/>
  <c r="O221" i="16"/>
  <c r="O333" i="16"/>
  <c r="L34" i="16"/>
  <c r="O555" i="16"/>
  <c r="O42" i="16"/>
  <c r="M292" i="15"/>
  <c r="P292" i="15" s="1"/>
  <c r="L57" i="16"/>
  <c r="L23" i="16"/>
  <c r="P141" i="16"/>
  <c r="M140" i="16"/>
  <c r="L314" i="16"/>
  <c r="K381" i="16"/>
  <c r="K402" i="16"/>
  <c r="M94" i="15"/>
  <c r="P94" i="15" s="1"/>
  <c r="M250" i="15"/>
  <c r="P250" i="15" s="1"/>
  <c r="L640" i="15"/>
  <c r="K88" i="16"/>
  <c r="P311" i="16"/>
  <c r="M310" i="16"/>
  <c r="P310" i="16" s="1"/>
  <c r="O354" i="16"/>
  <c r="K474" i="16"/>
  <c r="K650" i="15"/>
  <c r="K419" i="16"/>
  <c r="K613" i="15"/>
  <c r="L32" i="16"/>
  <c r="K630" i="16"/>
  <c r="K631" i="16"/>
  <c r="N140" i="17"/>
  <c r="N250" i="17"/>
  <c r="M250" i="16"/>
  <c r="P250" i="16" s="1"/>
  <c r="K614" i="16"/>
  <c r="K613" i="16"/>
  <c r="K616" i="16"/>
  <c r="O648" i="16"/>
  <c r="L640" i="16"/>
  <c r="P142" i="17"/>
  <c r="P49" i="17"/>
  <c r="M9" i="17"/>
  <c r="M329" i="17"/>
  <c r="K620" i="17"/>
  <c r="P19" i="18"/>
  <c r="P29" i="18"/>
  <c r="M28" i="18"/>
  <c r="P28" i="18" s="1"/>
  <c r="K632" i="17"/>
  <c r="P337" i="18"/>
  <c r="M331" i="18"/>
  <c r="M329" i="18" s="1"/>
  <c r="M26" i="18"/>
  <c r="M43" i="17"/>
  <c r="M102" i="17"/>
  <c r="M26" i="17" s="1"/>
  <c r="M118" i="17"/>
  <c r="M292" i="17"/>
  <c r="P292" i="17" s="1"/>
  <c r="N331" i="17"/>
  <c r="N329" i="17" s="1"/>
  <c r="O568" i="17"/>
  <c r="M13" i="17"/>
  <c r="P13" i="17" s="1"/>
  <c r="P32" i="17"/>
  <c r="M140" i="17"/>
  <c r="M250" i="17"/>
  <c r="M312" i="17"/>
  <c r="M28" i="17"/>
  <c r="P28" i="17" s="1"/>
  <c r="L55" i="17"/>
  <c r="K547" i="17"/>
  <c r="K625" i="17"/>
  <c r="K624" i="17"/>
  <c r="K621" i="17"/>
  <c r="K623" i="17"/>
  <c r="K626" i="17"/>
  <c r="N96" i="17"/>
  <c r="K615" i="17"/>
  <c r="M15" i="18"/>
  <c r="P15" i="18" s="1"/>
  <c r="P25" i="18"/>
  <c r="P34" i="18"/>
  <c r="P120" i="18"/>
  <c r="I367" i="18"/>
  <c r="K367" i="18" s="1"/>
  <c r="K611" i="18"/>
  <c r="K619" i="18"/>
  <c r="M222" i="18"/>
  <c r="K622" i="18"/>
  <c r="K613" i="17"/>
  <c r="L640" i="17"/>
  <c r="M310" i="18"/>
  <c r="K617" i="18"/>
  <c r="K625" i="18"/>
  <c r="K616" i="17"/>
  <c r="N26" i="18"/>
  <c r="M292" i="18"/>
  <c r="N331" i="18"/>
  <c r="N329" i="18" s="1"/>
  <c r="K612" i="18"/>
  <c r="K620" i="18"/>
  <c r="K611" i="17"/>
  <c r="M11" i="18"/>
  <c r="M140" i="18"/>
  <c r="M250" i="18"/>
  <c r="K615" i="18"/>
  <c r="K623" i="18"/>
  <c r="K613" i="18"/>
  <c r="K621" i="18"/>
  <c r="L640" i="18"/>
  <c r="N96" i="18"/>
  <c r="N142" i="18"/>
  <c r="N252" i="18"/>
  <c r="O122" i="10" l="1"/>
  <c r="O314" i="9"/>
  <c r="L638" i="8"/>
  <c r="L636" i="8" s="1"/>
  <c r="O636" i="8" s="1"/>
  <c r="M118" i="14"/>
  <c r="P118" i="14" s="1"/>
  <c r="N11" i="14"/>
  <c r="N9" i="14" s="1"/>
  <c r="P222" i="8"/>
  <c r="K304" i="1"/>
  <c r="O455" i="1"/>
  <c r="P273" i="18"/>
  <c r="L120" i="13"/>
  <c r="L118" i="13" s="1"/>
  <c r="O118" i="13" s="1"/>
  <c r="M220" i="10"/>
  <c r="P220" i="10" s="1"/>
  <c r="L222" i="15"/>
  <c r="L220" i="15" s="1"/>
  <c r="O220" i="15" s="1"/>
  <c r="O49" i="1"/>
  <c r="N11" i="9"/>
  <c r="N9" i="9" s="1"/>
  <c r="L222" i="10"/>
  <c r="O222" i="10" s="1"/>
  <c r="L222" i="13"/>
  <c r="L220" i="13" s="1"/>
  <c r="O220" i="13" s="1"/>
  <c r="P220" i="8"/>
  <c r="K83" i="1"/>
  <c r="O43" i="18"/>
  <c r="N12" i="16"/>
  <c r="N10" i="16" s="1"/>
  <c r="K668" i="1"/>
  <c r="K199" i="1"/>
  <c r="K270" i="1"/>
  <c r="K285" i="1"/>
  <c r="M290" i="5"/>
  <c r="P290" i="5" s="1"/>
  <c r="K309" i="1"/>
  <c r="K132" i="1"/>
  <c r="K200" i="1"/>
  <c r="L142" i="17"/>
  <c r="O142" i="17" s="1"/>
  <c r="L331" i="11"/>
  <c r="L329" i="11" s="1"/>
  <c r="O329" i="11" s="1"/>
  <c r="O70" i="11"/>
  <c r="J651" i="1"/>
  <c r="K651" i="1" s="1"/>
  <c r="K435" i="1"/>
  <c r="L273" i="10"/>
  <c r="L271" i="10" s="1"/>
  <c r="K396" i="1"/>
  <c r="K428" i="1"/>
  <c r="J671" i="1"/>
  <c r="K671" i="1" s="1"/>
  <c r="O45" i="13"/>
  <c r="O439" i="1"/>
  <c r="L331" i="17"/>
  <c r="L329" i="17" s="1"/>
  <c r="O329" i="17" s="1"/>
  <c r="L312" i="5"/>
  <c r="O312" i="5" s="1"/>
  <c r="L292" i="13"/>
  <c r="O292" i="13" s="1"/>
  <c r="L222" i="5"/>
  <c r="O222" i="5" s="1"/>
  <c r="O34" i="4"/>
  <c r="L120" i="3"/>
  <c r="O120" i="3" s="1"/>
  <c r="O144" i="4"/>
  <c r="K111" i="1"/>
  <c r="K267" i="1"/>
  <c r="K81" i="1"/>
  <c r="L43" i="17"/>
  <c r="O43" i="17" s="1"/>
  <c r="N140" i="5"/>
  <c r="N37" i="5" s="1"/>
  <c r="L252" i="5"/>
  <c r="L250" i="5" s="1"/>
  <c r="O250" i="5" s="1"/>
  <c r="K621" i="1"/>
  <c r="L142" i="3"/>
  <c r="O142" i="3" s="1"/>
  <c r="K264" i="1"/>
  <c r="L11" i="12"/>
  <c r="L9" i="12" s="1"/>
  <c r="L312" i="10"/>
  <c r="O312" i="10" s="1"/>
  <c r="O34" i="8"/>
  <c r="O70" i="6"/>
  <c r="O70" i="5"/>
  <c r="P94" i="6"/>
  <c r="O380" i="1"/>
  <c r="K185" i="1"/>
  <c r="K464" i="1"/>
  <c r="O555" i="1"/>
  <c r="N271" i="14"/>
  <c r="P271" i="14" s="1"/>
  <c r="L43" i="7"/>
  <c r="L41" i="7" s="1"/>
  <c r="L273" i="6"/>
  <c r="L271" i="6" s="1"/>
  <c r="L11" i="3"/>
  <c r="L9" i="3" s="1"/>
  <c r="K189" i="1"/>
  <c r="P222" i="5"/>
  <c r="O68" i="8"/>
  <c r="P96" i="4"/>
  <c r="K623" i="1"/>
  <c r="P22" i="14"/>
  <c r="K350" i="1"/>
  <c r="K117" i="1"/>
  <c r="K375" i="1"/>
  <c r="L120" i="11"/>
  <c r="L118" i="11" s="1"/>
  <c r="L55" i="4"/>
  <c r="L53" i="4" s="1"/>
  <c r="O53" i="4" s="1"/>
  <c r="K424" i="1"/>
  <c r="O333" i="3"/>
  <c r="L55" i="11"/>
  <c r="O55" i="11" s="1"/>
  <c r="L252" i="4"/>
  <c r="O252" i="4" s="1"/>
  <c r="L222" i="16"/>
  <c r="O222" i="16" s="1"/>
  <c r="P68" i="10"/>
  <c r="O70" i="13"/>
  <c r="P331" i="14"/>
  <c r="L273" i="18"/>
  <c r="L271" i="18" s="1"/>
  <c r="O271" i="18" s="1"/>
  <c r="N118" i="11"/>
  <c r="P118" i="11" s="1"/>
  <c r="L120" i="16"/>
  <c r="O120" i="16" s="1"/>
  <c r="L29" i="4"/>
  <c r="O29" i="4" s="1"/>
  <c r="L252" i="14"/>
  <c r="O252" i="14" s="1"/>
  <c r="P140" i="12"/>
  <c r="O41" i="13"/>
  <c r="L331" i="18"/>
  <c r="L329" i="18" s="1"/>
  <c r="O329" i="18" s="1"/>
  <c r="P43" i="13"/>
  <c r="L273" i="4"/>
  <c r="O273" i="4" s="1"/>
  <c r="O144" i="8"/>
  <c r="P43" i="14"/>
  <c r="M290" i="6"/>
  <c r="P290" i="6" s="1"/>
  <c r="K109" i="1"/>
  <c r="O254" i="18"/>
  <c r="K133" i="1"/>
  <c r="K626" i="1"/>
  <c r="O383" i="1"/>
  <c r="O640" i="12"/>
  <c r="L96" i="10"/>
  <c r="O96" i="10" s="1"/>
  <c r="L96" i="17"/>
  <c r="L94" i="17" s="1"/>
  <c r="L312" i="6"/>
  <c r="O312" i="6" s="1"/>
  <c r="K597" i="1"/>
  <c r="K564" i="1"/>
  <c r="O55" i="17"/>
  <c r="N66" i="14"/>
  <c r="P66" i="14" s="1"/>
  <c r="L292" i="8"/>
  <c r="L290" i="8" s="1"/>
  <c r="O290" i="8" s="1"/>
  <c r="L96" i="4"/>
  <c r="L94" i="4" s="1"/>
  <c r="O94" i="4" s="1"/>
  <c r="O649" i="1"/>
  <c r="L43" i="12"/>
  <c r="L41" i="12" s="1"/>
  <c r="O41" i="12" s="1"/>
  <c r="K625" i="1"/>
  <c r="K164" i="1"/>
  <c r="K425" i="1"/>
  <c r="K345" i="1"/>
  <c r="K497" i="1"/>
  <c r="K343" i="1"/>
  <c r="N55" i="1"/>
  <c r="N53" i="1" s="1"/>
  <c r="L120" i="12"/>
  <c r="O120" i="12" s="1"/>
  <c r="O34" i="7"/>
  <c r="P222" i="2"/>
  <c r="K663" i="1"/>
  <c r="K204" i="1"/>
  <c r="K648" i="1"/>
  <c r="K376" i="1"/>
  <c r="K429" i="1"/>
  <c r="O564" i="1"/>
  <c r="M310" i="11"/>
  <c r="P310" i="11" s="1"/>
  <c r="L252" i="17"/>
  <c r="O252" i="17" s="1"/>
  <c r="O144" i="15"/>
  <c r="L292" i="7"/>
  <c r="O292" i="7" s="1"/>
  <c r="L142" i="5"/>
  <c r="L140" i="5" s="1"/>
  <c r="K380" i="1"/>
  <c r="K420" i="1"/>
  <c r="K266" i="1"/>
  <c r="K341" i="1"/>
  <c r="K158" i="1"/>
  <c r="O435" i="1"/>
  <c r="K64" i="1"/>
  <c r="L222" i="17"/>
  <c r="L220" i="17" s="1"/>
  <c r="O220" i="17" s="1"/>
  <c r="O294" i="16"/>
  <c r="M96" i="3"/>
  <c r="P96" i="3" s="1"/>
  <c r="L142" i="2"/>
  <c r="L140" i="2" s="1"/>
  <c r="I367" i="1"/>
  <c r="K367" i="1" s="1"/>
  <c r="O16" i="15"/>
  <c r="O314" i="12"/>
  <c r="P55" i="5"/>
  <c r="P142" i="12"/>
  <c r="O568" i="1"/>
  <c r="N28" i="7"/>
  <c r="K634" i="1"/>
  <c r="K110" i="1"/>
  <c r="K92" i="1"/>
  <c r="M20" i="18"/>
  <c r="M18" i="18" s="1"/>
  <c r="L312" i="14"/>
  <c r="O312" i="14" s="1"/>
  <c r="O70" i="3"/>
  <c r="M290" i="2"/>
  <c r="P290" i="2" s="1"/>
  <c r="P94" i="7"/>
  <c r="O648" i="1"/>
  <c r="O551" i="1"/>
  <c r="P68" i="15"/>
  <c r="P53" i="7"/>
  <c r="L222" i="4"/>
  <c r="O222" i="4" s="1"/>
  <c r="O34" i="9"/>
  <c r="L222" i="11"/>
  <c r="L220" i="11" s="1"/>
  <c r="O220" i="11" s="1"/>
  <c r="O32" i="9"/>
  <c r="L273" i="9"/>
  <c r="O273" i="9" s="1"/>
  <c r="P222" i="17"/>
  <c r="O30" i="9"/>
  <c r="O70" i="14"/>
  <c r="N43" i="1"/>
  <c r="N41" i="1" s="1"/>
  <c r="O597" i="1"/>
  <c r="P70" i="1"/>
  <c r="L43" i="10"/>
  <c r="O43" i="10" s="1"/>
  <c r="L222" i="6"/>
  <c r="L220" i="6" s="1"/>
  <c r="O220" i="6" s="1"/>
  <c r="P140" i="6"/>
  <c r="L252" i="3"/>
  <c r="L250" i="3" s="1"/>
  <c r="O250" i="3" s="1"/>
  <c r="O401" i="1"/>
  <c r="K591" i="1"/>
  <c r="L273" i="17"/>
  <c r="O273" i="17" s="1"/>
  <c r="L55" i="18"/>
  <c r="L53" i="18" s="1"/>
  <c r="O53" i="18" s="1"/>
  <c r="O331" i="10"/>
  <c r="K551" i="1"/>
  <c r="O45" i="18"/>
  <c r="M310" i="13"/>
  <c r="P310" i="13" s="1"/>
  <c r="P43" i="11"/>
  <c r="P142" i="6"/>
  <c r="N12" i="9"/>
  <c r="P12" i="9" s="1"/>
  <c r="K229" i="1"/>
  <c r="O34" i="14"/>
  <c r="L43" i="4"/>
  <c r="L41" i="4" s="1"/>
  <c r="O41" i="4" s="1"/>
  <c r="O314" i="8"/>
  <c r="L222" i="9"/>
  <c r="O222" i="9" s="1"/>
  <c r="L43" i="6"/>
  <c r="L41" i="6" s="1"/>
  <c r="O41" i="6" s="1"/>
  <c r="P43" i="3"/>
  <c r="L331" i="2"/>
  <c r="L329" i="2" s="1"/>
  <c r="L252" i="16"/>
  <c r="O252" i="16" s="1"/>
  <c r="K624" i="1"/>
  <c r="K455" i="1"/>
  <c r="N118" i="12"/>
  <c r="P118" i="12" s="1"/>
  <c r="O535" i="1"/>
  <c r="O144" i="18"/>
  <c r="L312" i="17"/>
  <c r="O312" i="17" s="1"/>
  <c r="L312" i="15"/>
  <c r="O312" i="15" s="1"/>
  <c r="L96" i="12"/>
  <c r="L94" i="12" s="1"/>
  <c r="O94" i="12" s="1"/>
  <c r="P55" i="9"/>
  <c r="L68" i="4"/>
  <c r="O68" i="4" s="1"/>
  <c r="L273" i="3"/>
  <c r="L29" i="9"/>
  <c r="O29" i="9" s="1"/>
  <c r="P55" i="7"/>
  <c r="P98" i="1"/>
  <c r="O98" i="13"/>
  <c r="P222" i="11"/>
  <c r="M140" i="10"/>
  <c r="P140" i="10" s="1"/>
  <c r="O142" i="11"/>
  <c r="P331" i="7"/>
  <c r="P224" i="1"/>
  <c r="K173" i="1"/>
  <c r="N12" i="18"/>
  <c r="P12" i="18" s="1"/>
  <c r="L273" i="8"/>
  <c r="L271" i="8" s="1"/>
  <c r="O271" i="8" s="1"/>
  <c r="L312" i="4"/>
  <c r="L310" i="4" s="1"/>
  <c r="O310" i="4" s="1"/>
  <c r="K289" i="1"/>
  <c r="K149" i="1"/>
  <c r="K401" i="1"/>
  <c r="K213" i="1"/>
  <c r="K86" i="1"/>
  <c r="L331" i="8"/>
  <c r="O331" i="8" s="1"/>
  <c r="L96" i="6"/>
  <c r="O96" i="6" s="1"/>
  <c r="P331" i="16"/>
  <c r="K465" i="1"/>
  <c r="K328" i="1"/>
  <c r="N12" i="14"/>
  <c r="N10" i="14" s="1"/>
  <c r="N8" i="14" s="1"/>
  <c r="O347" i="1"/>
  <c r="M331" i="15"/>
  <c r="P331" i="15" s="1"/>
  <c r="P22" i="18"/>
  <c r="O34" i="15"/>
  <c r="K426" i="1"/>
  <c r="O582" i="1"/>
  <c r="O668" i="1"/>
  <c r="P55" i="17"/>
  <c r="O68" i="3"/>
  <c r="K418" i="1"/>
  <c r="K216" i="1"/>
  <c r="K499" i="1"/>
  <c r="K482" i="1"/>
  <c r="M290" i="14"/>
  <c r="P290" i="14" s="1"/>
  <c r="L96" i="16"/>
  <c r="L94" i="16" s="1"/>
  <c r="O94" i="16" s="1"/>
  <c r="L638" i="10"/>
  <c r="P120" i="17"/>
  <c r="K593" i="1"/>
  <c r="K632" i="1"/>
  <c r="K235" i="1"/>
  <c r="K324" i="1"/>
  <c r="K474" i="1"/>
  <c r="K451" i="1"/>
  <c r="K650" i="1"/>
  <c r="P45" i="1"/>
  <c r="K416" i="1"/>
  <c r="O406" i="1"/>
  <c r="P144" i="1"/>
  <c r="K427" i="1"/>
  <c r="L68" i="2"/>
  <c r="L66" i="2" s="1"/>
  <c r="O66" i="2" s="1"/>
  <c r="O566" i="1"/>
  <c r="K431" i="1"/>
  <c r="O437" i="1"/>
  <c r="M53" i="18"/>
  <c r="P53" i="18" s="1"/>
  <c r="O638" i="13"/>
  <c r="O34" i="2"/>
  <c r="K138" i="1"/>
  <c r="O331" i="12"/>
  <c r="L142" i="6"/>
  <c r="O142" i="6" s="1"/>
  <c r="K466" i="1"/>
  <c r="K635" i="1"/>
  <c r="N32" i="1"/>
  <c r="N30" i="1" s="1"/>
  <c r="O651" i="1"/>
  <c r="O329" i="12"/>
  <c r="L142" i="10"/>
  <c r="O142" i="10" s="1"/>
  <c r="O224" i="7"/>
  <c r="M329" i="7"/>
  <c r="P329" i="7" s="1"/>
  <c r="L68" i="10"/>
  <c r="L66" i="10" s="1"/>
  <c r="O66" i="10" s="1"/>
  <c r="L120" i="5"/>
  <c r="O120" i="5" s="1"/>
  <c r="O533" i="1"/>
  <c r="P273" i="11"/>
  <c r="K631" i="1"/>
  <c r="K450" i="1"/>
  <c r="K547" i="1"/>
  <c r="K372" i="1"/>
  <c r="L13" i="18"/>
  <c r="O13" i="18" s="1"/>
  <c r="L68" i="12"/>
  <c r="L66" i="12" s="1"/>
  <c r="O66" i="12" s="1"/>
  <c r="L273" i="11"/>
  <c r="O273" i="11" s="1"/>
  <c r="P271" i="11"/>
  <c r="L252" i="6"/>
  <c r="O252" i="6" s="1"/>
  <c r="P68" i="5"/>
  <c r="L638" i="3"/>
  <c r="L636" i="3" s="1"/>
  <c r="O636" i="3" s="1"/>
  <c r="N28" i="11"/>
  <c r="K381" i="1"/>
  <c r="O553" i="1"/>
  <c r="K88" i="1"/>
  <c r="L96" i="14"/>
  <c r="O96" i="14" s="1"/>
  <c r="P96" i="12"/>
  <c r="L331" i="9"/>
  <c r="O331" i="9" s="1"/>
  <c r="P140" i="7"/>
  <c r="K215" i="1"/>
  <c r="O224" i="18"/>
  <c r="P220" i="12"/>
  <c r="O640" i="9"/>
  <c r="L96" i="5"/>
  <c r="L94" i="5" s="1"/>
  <c r="O94" i="5" s="1"/>
  <c r="N11" i="11"/>
  <c r="N9" i="11" s="1"/>
  <c r="O354" i="1"/>
  <c r="P118" i="17"/>
  <c r="P55" i="3"/>
  <c r="K80" i="1"/>
  <c r="K449" i="1"/>
  <c r="P337" i="1"/>
  <c r="K595" i="1"/>
  <c r="K419" i="1"/>
  <c r="P333" i="1"/>
  <c r="N28" i="15"/>
  <c r="K617" i="1"/>
  <c r="O584" i="1"/>
  <c r="M12" i="14"/>
  <c r="P220" i="11"/>
  <c r="P222" i="12"/>
  <c r="L13" i="6"/>
  <c r="O13" i="6" s="1"/>
  <c r="L142" i="7"/>
  <c r="O142" i="7" s="1"/>
  <c r="O31" i="4"/>
  <c r="O34" i="18"/>
  <c r="L14" i="15"/>
  <c r="N29" i="18"/>
  <c r="N28" i="18" s="1"/>
  <c r="K422" i="1"/>
  <c r="K649" i="1"/>
  <c r="K421" i="1"/>
  <c r="K498" i="1"/>
  <c r="O599" i="1"/>
  <c r="O55" i="8"/>
  <c r="O224" i="14"/>
  <c r="L68" i="9"/>
  <c r="O68" i="9" s="1"/>
  <c r="O30" i="8"/>
  <c r="O275" i="7"/>
  <c r="N41" i="15"/>
  <c r="P41" i="15" s="1"/>
  <c r="N329" i="10"/>
  <c r="O329" i="10" s="1"/>
  <c r="O16" i="5"/>
  <c r="P142" i="14"/>
  <c r="N28" i="9"/>
  <c r="K622" i="1"/>
  <c r="P294" i="1"/>
  <c r="O32" i="8"/>
  <c r="O66" i="15"/>
  <c r="O144" i="11"/>
  <c r="N20" i="5"/>
  <c r="N18" i="5" s="1"/>
  <c r="O601" i="1"/>
  <c r="O537" i="1"/>
  <c r="K633" i="1"/>
  <c r="K82" i="1"/>
  <c r="K402" i="1"/>
  <c r="O16" i="16"/>
  <c r="L252" i="8"/>
  <c r="O252" i="8" s="1"/>
  <c r="N140" i="16"/>
  <c r="O70" i="15"/>
  <c r="P66" i="15"/>
  <c r="O68" i="15"/>
  <c r="L250" i="13"/>
  <c r="O250" i="13" s="1"/>
  <c r="L55" i="12"/>
  <c r="O55" i="12" s="1"/>
  <c r="O34" i="11"/>
  <c r="L331" i="6"/>
  <c r="O331" i="6" s="1"/>
  <c r="P120" i="5"/>
  <c r="P331" i="2"/>
  <c r="N14" i="15"/>
  <c r="P55" i="15"/>
  <c r="K533" i="1"/>
  <c r="L331" i="4"/>
  <c r="L329" i="4" s="1"/>
  <c r="O329" i="4" s="1"/>
  <c r="P57" i="1"/>
  <c r="O34" i="5"/>
  <c r="O337" i="1"/>
  <c r="K630" i="1"/>
  <c r="L120" i="18"/>
  <c r="O120" i="18" s="1"/>
  <c r="M118" i="10"/>
  <c r="P118" i="10" s="1"/>
  <c r="L222" i="8"/>
  <c r="O222" i="8" s="1"/>
  <c r="M290" i="3"/>
  <c r="P290" i="3" s="1"/>
  <c r="O31" i="14"/>
  <c r="K473" i="1"/>
  <c r="O661" i="1"/>
  <c r="N28" i="14"/>
  <c r="K629" i="1"/>
  <c r="K580" i="1"/>
  <c r="N33" i="1"/>
  <c r="N13" i="1" s="1"/>
  <c r="K176" i="1"/>
  <c r="P68" i="18"/>
  <c r="L312" i="18"/>
  <c r="L310" i="18" s="1"/>
  <c r="O310" i="18" s="1"/>
  <c r="M26" i="16"/>
  <c r="M20" i="16" s="1"/>
  <c r="O45" i="14"/>
  <c r="L11" i="14"/>
  <c r="O11" i="14" s="1"/>
  <c r="L142" i="12"/>
  <c r="O142" i="12" s="1"/>
  <c r="P329" i="4"/>
  <c r="N31" i="1"/>
  <c r="N29" i="1" s="1"/>
  <c r="N28" i="17"/>
  <c r="K265" i="1"/>
  <c r="P53" i="15"/>
  <c r="M66" i="17"/>
  <c r="P66" i="17" s="1"/>
  <c r="O57" i="13"/>
  <c r="O142" i="9"/>
  <c r="P120" i="7"/>
  <c r="P331" i="6"/>
  <c r="N11" i="5"/>
  <c r="N9" i="5" s="1"/>
  <c r="L22" i="18"/>
  <c r="O22" i="18" s="1"/>
  <c r="N28" i="10"/>
  <c r="N28" i="8"/>
  <c r="O55" i="15"/>
  <c r="K85" i="1"/>
  <c r="O650" i="1"/>
  <c r="K612" i="1"/>
  <c r="M271" i="17"/>
  <c r="P271" i="17" s="1"/>
  <c r="L290" i="16"/>
  <c r="O290" i="16" s="1"/>
  <c r="P222" i="13"/>
  <c r="L11" i="13"/>
  <c r="O11" i="13" s="1"/>
  <c r="L292" i="10"/>
  <c r="L290" i="10" s="1"/>
  <c r="O290" i="10" s="1"/>
  <c r="M310" i="3"/>
  <c r="P310" i="3" s="1"/>
  <c r="K219" i="1"/>
  <c r="L23" i="1"/>
  <c r="O23" i="1" s="1"/>
  <c r="N34" i="1"/>
  <c r="N14" i="1" s="1"/>
  <c r="P22" i="5"/>
  <c r="K368" i="1"/>
  <c r="K417" i="1"/>
  <c r="O273" i="16"/>
  <c r="L271" i="16"/>
  <c r="O271" i="16" s="1"/>
  <c r="L68" i="18"/>
  <c r="O68" i="18" s="1"/>
  <c r="L22" i="17"/>
  <c r="O22" i="17" s="1"/>
  <c r="L11" i="16"/>
  <c r="O11" i="16" s="1"/>
  <c r="O26" i="16"/>
  <c r="O43" i="13"/>
  <c r="L292" i="12"/>
  <c r="L290" i="12" s="1"/>
  <c r="O290" i="12" s="1"/>
  <c r="L120" i="9"/>
  <c r="O120" i="9" s="1"/>
  <c r="P96" i="6"/>
  <c r="P43" i="5"/>
  <c r="K614" i="1"/>
  <c r="M250" i="2"/>
  <c r="P250" i="2" s="1"/>
  <c r="L29" i="16"/>
  <c r="O29" i="16" s="1"/>
  <c r="K611" i="1"/>
  <c r="O32" i="11"/>
  <c r="L292" i="17"/>
  <c r="L292" i="6"/>
  <c r="O292" i="6" s="1"/>
  <c r="L55" i="6"/>
  <c r="O55" i="6" s="1"/>
  <c r="L43" i="5"/>
  <c r="O43" i="5" s="1"/>
  <c r="P55" i="2"/>
  <c r="K615" i="1"/>
  <c r="O98" i="18"/>
  <c r="N29" i="12"/>
  <c r="N28" i="12" s="1"/>
  <c r="N250" i="4"/>
  <c r="P250" i="4" s="1"/>
  <c r="K613" i="1"/>
  <c r="K618" i="1"/>
  <c r="O102" i="1"/>
  <c r="L640" i="1"/>
  <c r="L638" i="1" s="1"/>
  <c r="L120" i="17"/>
  <c r="L118" i="17" s="1"/>
  <c r="O118" i="17" s="1"/>
  <c r="N11" i="15"/>
  <c r="N9" i="15" s="1"/>
  <c r="O34" i="12"/>
  <c r="L55" i="7"/>
  <c r="O55" i="7" s="1"/>
  <c r="L292" i="18"/>
  <c r="O292" i="18" s="1"/>
  <c r="L68" i="17"/>
  <c r="L66" i="17" s="1"/>
  <c r="O66" i="17" s="1"/>
  <c r="O30" i="11"/>
  <c r="P68" i="11"/>
  <c r="P312" i="8"/>
  <c r="L68" i="7"/>
  <c r="O68" i="7" s="1"/>
  <c r="N11" i="8"/>
  <c r="N9" i="8" s="1"/>
  <c r="O68" i="6"/>
  <c r="P53" i="6"/>
  <c r="O275" i="5"/>
  <c r="M220" i="5"/>
  <c r="P220" i="5" s="1"/>
  <c r="M12" i="5"/>
  <c r="L55" i="2"/>
  <c r="O55" i="2" s="1"/>
  <c r="O254" i="13"/>
  <c r="O275" i="16"/>
  <c r="L96" i="7"/>
  <c r="K616" i="1"/>
  <c r="K619" i="1"/>
  <c r="O34" i="3"/>
  <c r="N11" i="17"/>
  <c r="N9" i="17" s="1"/>
  <c r="O404" i="1"/>
  <c r="N20" i="16"/>
  <c r="N18" i="16" s="1"/>
  <c r="P66" i="11"/>
  <c r="P43" i="9"/>
  <c r="M290" i="16"/>
  <c r="P290" i="16" s="1"/>
  <c r="M271" i="15"/>
  <c r="P271" i="15" s="1"/>
  <c r="P140" i="14"/>
  <c r="L310" i="8"/>
  <c r="O310" i="8" s="1"/>
  <c r="O68" i="11"/>
  <c r="N11" i="10"/>
  <c r="N9" i="10" s="1"/>
  <c r="O142" i="8"/>
  <c r="O43" i="3"/>
  <c r="O74" i="1"/>
  <c r="L14" i="10"/>
  <c r="O14" i="10" s="1"/>
  <c r="L252" i="7"/>
  <c r="K186" i="1"/>
  <c r="N28" i="16"/>
  <c r="O30" i="13"/>
  <c r="K573" i="1"/>
  <c r="L140" i="13"/>
  <c r="O140" i="13" s="1"/>
  <c r="O142" i="13"/>
  <c r="O312" i="9"/>
  <c r="L310" i="9"/>
  <c r="O310" i="9" s="1"/>
  <c r="L11" i="18"/>
  <c r="L9" i="18" s="1"/>
  <c r="O275" i="15"/>
  <c r="O640" i="13"/>
  <c r="P55" i="14"/>
  <c r="O30" i="10"/>
  <c r="O294" i="11"/>
  <c r="L638" i="9"/>
  <c r="O638" i="9" s="1"/>
  <c r="L22" i="6"/>
  <c r="L12" i="6" s="1"/>
  <c r="P292" i="4"/>
  <c r="N26" i="1"/>
  <c r="N16" i="1" s="1"/>
  <c r="O275" i="2"/>
  <c r="P22" i="15"/>
  <c r="L31" i="1"/>
  <c r="O31" i="18"/>
  <c r="P49" i="16"/>
  <c r="O57" i="14"/>
  <c r="L331" i="13"/>
  <c r="O331" i="13" s="1"/>
  <c r="O254" i="11"/>
  <c r="P250" i="12"/>
  <c r="P22" i="9"/>
  <c r="P22" i="7"/>
  <c r="O120" i="2"/>
  <c r="L24" i="1"/>
  <c r="O24" i="1" s="1"/>
  <c r="O144" i="13"/>
  <c r="N118" i="16"/>
  <c r="P118" i="16" s="1"/>
  <c r="M220" i="17"/>
  <c r="P220" i="17" s="1"/>
  <c r="O34" i="16"/>
  <c r="M271" i="12"/>
  <c r="P271" i="12" s="1"/>
  <c r="N53" i="10"/>
  <c r="P53" i="10" s="1"/>
  <c r="L70" i="1"/>
  <c r="O70" i="1" s="1"/>
  <c r="N22" i="1"/>
  <c r="L22" i="4"/>
  <c r="L12" i="4" s="1"/>
  <c r="P273" i="10"/>
  <c r="O16" i="3"/>
  <c r="L68" i="16"/>
  <c r="O671" i="1"/>
  <c r="O273" i="15"/>
  <c r="O34" i="13"/>
  <c r="P55" i="12"/>
  <c r="L96" i="8"/>
  <c r="P140" i="3"/>
  <c r="L292" i="3"/>
  <c r="L252" i="2"/>
  <c r="O252" i="2" s="1"/>
  <c r="N14" i="14"/>
  <c r="N11" i="16"/>
  <c r="N9" i="16" s="1"/>
  <c r="P55" i="16"/>
  <c r="N41" i="18"/>
  <c r="P41" i="18" s="1"/>
  <c r="L66" i="14"/>
  <c r="O66" i="14" s="1"/>
  <c r="O32" i="10"/>
  <c r="O34" i="6"/>
  <c r="L292" i="2"/>
  <c r="L290" i="2" s="1"/>
  <c r="O290" i="2" s="1"/>
  <c r="L120" i="4"/>
  <c r="O120" i="4" s="1"/>
  <c r="P275" i="1"/>
  <c r="P142" i="3"/>
  <c r="P252" i="12"/>
  <c r="O222" i="18"/>
  <c r="M53" i="16"/>
  <c r="P53" i="16" s="1"/>
  <c r="P43" i="6"/>
  <c r="N28" i="6"/>
  <c r="N12" i="5"/>
  <c r="N10" i="5" s="1"/>
  <c r="O31" i="11"/>
  <c r="O26" i="5"/>
  <c r="O312" i="2"/>
  <c r="O220" i="18"/>
  <c r="L312" i="11"/>
  <c r="O312" i="11" s="1"/>
  <c r="P22" i="8"/>
  <c r="P252" i="6"/>
  <c r="M310" i="7"/>
  <c r="P310" i="7" s="1"/>
  <c r="M310" i="6"/>
  <c r="P310" i="6" s="1"/>
  <c r="N14" i="5"/>
  <c r="P53" i="12"/>
  <c r="L273" i="12"/>
  <c r="O273" i="12" s="1"/>
  <c r="P250" i="6"/>
  <c r="P55" i="4"/>
  <c r="N28" i="5"/>
  <c r="N12" i="15"/>
  <c r="N10" i="15" s="1"/>
  <c r="L11" i="11"/>
  <c r="L9" i="11" s="1"/>
  <c r="M66" i="10"/>
  <c r="P66" i="10" s="1"/>
  <c r="P142" i="11"/>
  <c r="L252" i="10"/>
  <c r="O252" i="10" s="1"/>
  <c r="L222" i="3"/>
  <c r="N11" i="6"/>
  <c r="N9" i="6" s="1"/>
  <c r="P310" i="18"/>
  <c r="L53" i="17"/>
  <c r="O53" i="17" s="1"/>
  <c r="O66" i="11"/>
  <c r="N271" i="10"/>
  <c r="P271" i="10" s="1"/>
  <c r="L140" i="9"/>
  <c r="O140" i="9" s="1"/>
  <c r="O271" i="13"/>
  <c r="O31" i="2"/>
  <c r="O148" i="1"/>
  <c r="L14" i="18"/>
  <c r="L292" i="15"/>
  <c r="O292" i="15" s="1"/>
  <c r="O26" i="15"/>
  <c r="O580" i="1"/>
  <c r="P312" i="18"/>
  <c r="K560" i="1"/>
  <c r="L29" i="2"/>
  <c r="O29" i="2" s="1"/>
  <c r="L96" i="3"/>
  <c r="O96" i="3" s="1"/>
  <c r="P118" i="5"/>
  <c r="N14" i="3"/>
  <c r="L32" i="1"/>
  <c r="L13" i="17"/>
  <c r="O13" i="17" s="1"/>
  <c r="M250" i="10"/>
  <c r="P250" i="10" s="1"/>
  <c r="L11" i="9"/>
  <c r="O11" i="9" s="1"/>
  <c r="N644" i="1"/>
  <c r="N640" i="1" s="1"/>
  <c r="N638" i="1" s="1"/>
  <c r="N636" i="1" s="1"/>
  <c r="L13" i="2"/>
  <c r="O13" i="2" s="1"/>
  <c r="O34" i="17"/>
  <c r="L22" i="10"/>
  <c r="O22" i="10" s="1"/>
  <c r="L292" i="9"/>
  <c r="O384" i="1"/>
  <c r="L33" i="1"/>
  <c r="O33" i="1" s="1"/>
  <c r="O273" i="13"/>
  <c r="L14" i="13"/>
  <c r="O14" i="13" s="1"/>
  <c r="L96" i="9"/>
  <c r="O96" i="9" s="1"/>
  <c r="L120" i="6"/>
  <c r="L118" i="6" s="1"/>
  <c r="O26" i="4"/>
  <c r="L14" i="3"/>
  <c r="O273" i="2"/>
  <c r="P53" i="9"/>
  <c r="O333" i="14"/>
  <c r="L331" i="14"/>
  <c r="L22" i="14"/>
  <c r="L12" i="14" s="1"/>
  <c r="O275" i="13"/>
  <c r="L29" i="13"/>
  <c r="O29" i="13" s="1"/>
  <c r="N14" i="9"/>
  <c r="P96" i="5"/>
  <c r="O16" i="4"/>
  <c r="L312" i="3"/>
  <c r="P220" i="9"/>
  <c r="L294" i="1"/>
  <c r="O294" i="1" s="1"/>
  <c r="P96" i="7"/>
  <c r="L22" i="13"/>
  <c r="L12" i="13" s="1"/>
  <c r="L275" i="1"/>
  <c r="O275" i="1" s="1"/>
  <c r="L11" i="15"/>
  <c r="O11" i="15" s="1"/>
  <c r="L292" i="14"/>
  <c r="P292" i="7"/>
  <c r="O34" i="10"/>
  <c r="N29" i="3"/>
  <c r="N28" i="3" s="1"/>
  <c r="N11" i="3"/>
  <c r="N9" i="3" s="1"/>
  <c r="O254" i="15"/>
  <c r="L252" i="15"/>
  <c r="O26" i="18"/>
  <c r="L331" i="15"/>
  <c r="O331" i="15" s="1"/>
  <c r="L140" i="8"/>
  <c r="O140" i="8" s="1"/>
  <c r="L22" i="3"/>
  <c r="L12" i="3" s="1"/>
  <c r="O385" i="1"/>
  <c r="P329" i="16"/>
  <c r="O31" i="15"/>
  <c r="L55" i="10"/>
  <c r="O55" i="10" s="1"/>
  <c r="M41" i="6"/>
  <c r="P41" i="6" s="1"/>
  <c r="P273" i="5"/>
  <c r="P53" i="17"/>
  <c r="L53" i="15"/>
  <c r="O53" i="15" s="1"/>
  <c r="O57" i="15"/>
  <c r="P43" i="12"/>
  <c r="O57" i="10"/>
  <c r="P43" i="10"/>
  <c r="P271" i="5"/>
  <c r="O314" i="2"/>
  <c r="P331" i="3"/>
  <c r="O98" i="15"/>
  <c r="L96" i="15"/>
  <c r="P43" i="16"/>
  <c r="M41" i="16"/>
  <c r="P41" i="16" s="1"/>
  <c r="N96" i="1"/>
  <c r="L140" i="17"/>
  <c r="O140" i="17" s="1"/>
  <c r="L140" i="15"/>
  <c r="O140" i="15" s="1"/>
  <c r="M290" i="15"/>
  <c r="P290" i="15" s="1"/>
  <c r="L94" i="13"/>
  <c r="O94" i="13" s="1"/>
  <c r="N37" i="13"/>
  <c r="P118" i="8"/>
  <c r="M329" i="6"/>
  <c r="P329" i="6" s="1"/>
  <c r="L122" i="1"/>
  <c r="O122" i="1" s="1"/>
  <c r="P312" i="4"/>
  <c r="N14" i="18"/>
  <c r="O32" i="17"/>
  <c r="L30" i="17"/>
  <c r="O30" i="17" s="1"/>
  <c r="O26" i="17"/>
  <c r="N16" i="17"/>
  <c r="O16" i="17" s="1"/>
  <c r="O144" i="16"/>
  <c r="L142" i="16"/>
  <c r="O220" i="12"/>
  <c r="M250" i="9"/>
  <c r="P250" i="9" s="1"/>
  <c r="P252" i="9"/>
  <c r="N329" i="3"/>
  <c r="O32" i="13"/>
  <c r="O222" i="12"/>
  <c r="O294" i="5"/>
  <c r="L292" i="5"/>
  <c r="O32" i="7"/>
  <c r="L30" i="7"/>
  <c r="O30" i="7" s="1"/>
  <c r="M331" i="11"/>
  <c r="P331" i="11" s="1"/>
  <c r="L66" i="6"/>
  <c r="O66" i="6" s="1"/>
  <c r="N20" i="17"/>
  <c r="N18" i="17" s="1"/>
  <c r="N12" i="17"/>
  <c r="P12" i="17" s="1"/>
  <c r="L312" i="13"/>
  <c r="O314" i="13"/>
  <c r="L312" i="7"/>
  <c r="O314" i="7"/>
  <c r="O252" i="11"/>
  <c r="O222" i="7"/>
  <c r="P55" i="8"/>
  <c r="N292" i="1"/>
  <c r="L30" i="18"/>
  <c r="O32" i="18"/>
  <c r="L14" i="14"/>
  <c r="O24" i="14"/>
  <c r="O24" i="17"/>
  <c r="L14" i="17"/>
  <c r="O14" i="17" s="1"/>
  <c r="P22" i="17"/>
  <c r="L144" i="1"/>
  <c r="O144" i="1" s="1"/>
  <c r="L254" i="1"/>
  <c r="O254" i="1" s="1"/>
  <c r="O120" i="8"/>
  <c r="P310" i="4"/>
  <c r="M53" i="4"/>
  <c r="P53" i="4" s="1"/>
  <c r="L29" i="17"/>
  <c r="O31" i="17"/>
  <c r="L11" i="17"/>
  <c r="L29" i="5"/>
  <c r="O29" i="5" s="1"/>
  <c r="L11" i="5"/>
  <c r="M290" i="17"/>
  <c r="P290" i="17" s="1"/>
  <c r="P271" i="8"/>
  <c r="P273" i="7"/>
  <c r="P55" i="6"/>
  <c r="O26" i="3"/>
  <c r="N29" i="4"/>
  <c r="N28" i="4" s="1"/>
  <c r="N11" i="4"/>
  <c r="N9" i="4" s="1"/>
  <c r="P26" i="17"/>
  <c r="M16" i="17"/>
  <c r="M20" i="17"/>
  <c r="P26" i="7"/>
  <c r="M16" i="7"/>
  <c r="P16" i="7" s="1"/>
  <c r="M20" i="7"/>
  <c r="P53" i="8"/>
  <c r="P43" i="8"/>
  <c r="M41" i="8"/>
  <c r="O53" i="13"/>
  <c r="P53" i="11"/>
  <c r="M9" i="15"/>
  <c r="P11" i="15"/>
  <c r="P312" i="14"/>
  <c r="M310" i="14"/>
  <c r="P310" i="14" s="1"/>
  <c r="O57" i="9"/>
  <c r="L55" i="9"/>
  <c r="M118" i="3"/>
  <c r="P118" i="3" s="1"/>
  <c r="P120" i="3"/>
  <c r="L638" i="16"/>
  <c r="O640" i="16"/>
  <c r="O32" i="16"/>
  <c r="L30" i="16"/>
  <c r="P148" i="15"/>
  <c r="M26" i="15"/>
  <c r="M148" i="1"/>
  <c r="P148" i="1" s="1"/>
  <c r="P53" i="14"/>
  <c r="P96" i="13"/>
  <c r="M94" i="13"/>
  <c r="P94" i="13" s="1"/>
  <c r="O43" i="14"/>
  <c r="L41" i="14"/>
  <c r="M220" i="13"/>
  <c r="P220" i="13" s="1"/>
  <c r="M96" i="14"/>
  <c r="P102" i="14"/>
  <c r="M26" i="14"/>
  <c r="M102" i="1"/>
  <c r="P102" i="1" s="1"/>
  <c r="M94" i="10"/>
  <c r="P94" i="10" s="1"/>
  <c r="P96" i="10"/>
  <c r="O140" i="11"/>
  <c r="M290" i="11"/>
  <c r="P290" i="11" s="1"/>
  <c r="P292" i="11"/>
  <c r="O640" i="11"/>
  <c r="L638" i="11"/>
  <c r="P11" i="10"/>
  <c r="M9" i="10"/>
  <c r="M9" i="12"/>
  <c r="O26" i="10"/>
  <c r="L16" i="10"/>
  <c r="O16" i="10" s="1"/>
  <c r="P55" i="11"/>
  <c r="P312" i="9"/>
  <c r="M310" i="9"/>
  <c r="P310" i="9" s="1"/>
  <c r="L22" i="9"/>
  <c r="O45" i="9"/>
  <c r="L43" i="9"/>
  <c r="P68" i="12"/>
  <c r="M66" i="12"/>
  <c r="P66" i="12" s="1"/>
  <c r="O118" i="8"/>
  <c r="P337" i="5"/>
  <c r="M331" i="5"/>
  <c r="P22" i="10"/>
  <c r="M12" i="10"/>
  <c r="N220" i="7"/>
  <c r="N37" i="7" s="1"/>
  <c r="N222" i="1"/>
  <c r="O24" i="9"/>
  <c r="L14" i="9"/>
  <c r="L22" i="7"/>
  <c r="N20" i="9"/>
  <c r="N18" i="9" s="1"/>
  <c r="P120" i="4"/>
  <c r="M118" i="4"/>
  <c r="P118" i="4" s="1"/>
  <c r="P273" i="4"/>
  <c r="M271" i="4"/>
  <c r="P271" i="4" s="1"/>
  <c r="O23" i="3"/>
  <c r="L13" i="3"/>
  <c r="O13" i="3" s="1"/>
  <c r="P68" i="2"/>
  <c r="M66" i="2"/>
  <c r="L30" i="4"/>
  <c r="O30" i="4" s="1"/>
  <c r="O32" i="4"/>
  <c r="P68" i="4"/>
  <c r="M66" i="4"/>
  <c r="P66" i="4" s="1"/>
  <c r="O142" i="4"/>
  <c r="L140" i="4"/>
  <c r="O29" i="3"/>
  <c r="M53" i="2"/>
  <c r="L30" i="2"/>
  <c r="O32" i="2"/>
  <c r="O120" i="10"/>
  <c r="L118" i="10"/>
  <c r="O118" i="10" s="1"/>
  <c r="O23" i="7"/>
  <c r="L13" i="7"/>
  <c r="O13" i="7" s="1"/>
  <c r="M9" i="5"/>
  <c r="P11" i="5"/>
  <c r="M20" i="4"/>
  <c r="M18" i="4" s="1"/>
  <c r="P22" i="4"/>
  <c r="M12" i="4"/>
  <c r="P329" i="2"/>
  <c r="N140" i="2"/>
  <c r="P140" i="2" s="1"/>
  <c r="N142" i="1"/>
  <c r="L638" i="18"/>
  <c r="O640" i="18"/>
  <c r="P292" i="18"/>
  <c r="M290" i="18"/>
  <c r="P290" i="18" s="1"/>
  <c r="P250" i="17"/>
  <c r="N16" i="18"/>
  <c r="N20" i="18"/>
  <c r="N18" i="18" s="1"/>
  <c r="P140" i="17"/>
  <c r="P43" i="17"/>
  <c r="M41" i="17"/>
  <c r="P9" i="17"/>
  <c r="N94" i="17"/>
  <c r="N37" i="17" s="1"/>
  <c r="O314" i="16"/>
  <c r="L312" i="16"/>
  <c r="L13" i="16"/>
  <c r="O13" i="16" s="1"/>
  <c r="O23" i="16"/>
  <c r="M68" i="16"/>
  <c r="P74" i="16"/>
  <c r="O19" i="16"/>
  <c r="P220" i="15"/>
  <c r="P11" i="14"/>
  <c r="M9" i="14"/>
  <c r="P55" i="13"/>
  <c r="M53" i="13"/>
  <c r="P53" i="13" s="1"/>
  <c r="N20" i="15"/>
  <c r="N18" i="15" s="1"/>
  <c r="M41" i="13"/>
  <c r="O55" i="14"/>
  <c r="L53" i="14"/>
  <c r="O53" i="14" s="1"/>
  <c r="M28" i="14"/>
  <c r="P28" i="14" s="1"/>
  <c r="P273" i="13"/>
  <c r="M20" i="12"/>
  <c r="P22" i="12"/>
  <c r="M12" i="12"/>
  <c r="O254" i="12"/>
  <c r="L252" i="12"/>
  <c r="L22" i="12"/>
  <c r="M41" i="10"/>
  <c r="L9" i="8"/>
  <c r="O11" i="8"/>
  <c r="L22" i="11"/>
  <c r="O45" i="11"/>
  <c r="L43" i="11"/>
  <c r="L29" i="8"/>
  <c r="O31" i="8"/>
  <c r="O19" i="9"/>
  <c r="P96" i="8"/>
  <c r="M94" i="8"/>
  <c r="P94" i="8" s="1"/>
  <c r="M9" i="7"/>
  <c r="P11" i="7"/>
  <c r="N12" i="6"/>
  <c r="N10" i="6" s="1"/>
  <c r="P11" i="6"/>
  <c r="M9" i="6"/>
  <c r="M28" i="7"/>
  <c r="P28" i="7" s="1"/>
  <c r="L220" i="8"/>
  <c r="O220" i="8" s="1"/>
  <c r="L66" i="3"/>
  <c r="O66" i="3" s="1"/>
  <c r="O273" i="5"/>
  <c r="L271" i="5"/>
  <c r="O271" i="5" s="1"/>
  <c r="M28" i="5"/>
  <c r="P28" i="5" s="1"/>
  <c r="O19" i="3"/>
  <c r="P96" i="2"/>
  <c r="L55" i="3"/>
  <c r="O57" i="3"/>
  <c r="L57" i="1"/>
  <c r="M9" i="3"/>
  <c r="N41" i="2"/>
  <c r="M53" i="3"/>
  <c r="P53" i="3" s="1"/>
  <c r="P273" i="2"/>
  <c r="M273" i="1"/>
  <c r="M271" i="2"/>
  <c r="N94" i="18"/>
  <c r="P94" i="18" s="1"/>
  <c r="P96" i="18"/>
  <c r="M26" i="10"/>
  <c r="P337" i="10"/>
  <c r="M331" i="10"/>
  <c r="P292" i="12"/>
  <c r="M290" i="12"/>
  <c r="P290" i="12" s="1"/>
  <c r="P252" i="7"/>
  <c r="M250" i="7"/>
  <c r="P250" i="7" s="1"/>
  <c r="O333" i="5"/>
  <c r="L331" i="5"/>
  <c r="L13" i="4"/>
  <c r="O13" i="4" s="1"/>
  <c r="O23" i="4"/>
  <c r="P96" i="11"/>
  <c r="M94" i="11"/>
  <c r="P94" i="11" s="1"/>
  <c r="N331" i="1"/>
  <c r="P222" i="3"/>
  <c r="M220" i="3"/>
  <c r="P220" i="3" s="1"/>
  <c r="O98" i="2"/>
  <c r="L96" i="2"/>
  <c r="L98" i="1"/>
  <c r="O98" i="1" s="1"/>
  <c r="P11" i="18"/>
  <c r="M9" i="18"/>
  <c r="L41" i="18"/>
  <c r="L55" i="16"/>
  <c r="O57" i="16"/>
  <c r="N118" i="15"/>
  <c r="P120" i="15"/>
  <c r="P273" i="16"/>
  <c r="M271" i="16"/>
  <c r="P271" i="16" s="1"/>
  <c r="P222" i="15"/>
  <c r="M142" i="15"/>
  <c r="M142" i="1" s="1"/>
  <c r="O273" i="14"/>
  <c r="L271" i="14"/>
  <c r="P337" i="13"/>
  <c r="M331" i="13"/>
  <c r="M26" i="13"/>
  <c r="M20" i="13" s="1"/>
  <c r="M18" i="13" s="1"/>
  <c r="L13" i="13"/>
  <c r="O13" i="13" s="1"/>
  <c r="O33" i="13"/>
  <c r="P15" i="13"/>
  <c r="M9" i="13"/>
  <c r="P142" i="13"/>
  <c r="M140" i="13"/>
  <c r="P140" i="13" s="1"/>
  <c r="N20" i="14"/>
  <c r="N18" i="14" s="1"/>
  <c r="P271" i="13"/>
  <c r="L14" i="12"/>
  <c r="O14" i="12" s="1"/>
  <c r="M41" i="11"/>
  <c r="N20" i="10"/>
  <c r="N18" i="10" s="1"/>
  <c r="N12" i="10"/>
  <c r="N10" i="10" s="1"/>
  <c r="O26" i="12"/>
  <c r="L16" i="12"/>
  <c r="O16" i="12" s="1"/>
  <c r="P49" i="11"/>
  <c r="M26" i="11"/>
  <c r="M20" i="11" s="1"/>
  <c r="O33" i="12"/>
  <c r="L13" i="12"/>
  <c r="O13" i="12" s="1"/>
  <c r="N20" i="11"/>
  <c r="N18" i="11" s="1"/>
  <c r="N12" i="11"/>
  <c r="N10" i="11" s="1"/>
  <c r="O23" i="11"/>
  <c r="L13" i="11"/>
  <c r="O13" i="11" s="1"/>
  <c r="L28" i="11"/>
  <c r="O31" i="10"/>
  <c r="L29" i="10"/>
  <c r="P120" i="8"/>
  <c r="O26" i="7"/>
  <c r="L16" i="7"/>
  <c r="O16" i="7" s="1"/>
  <c r="P252" i="8"/>
  <c r="M250" i="8"/>
  <c r="P250" i="8" s="1"/>
  <c r="P271" i="7"/>
  <c r="O16" i="6"/>
  <c r="M26" i="5"/>
  <c r="L30" i="3"/>
  <c r="O30" i="3" s="1"/>
  <c r="O32" i="3"/>
  <c r="P43" i="4"/>
  <c r="L14" i="4"/>
  <c r="O14" i="4" s="1"/>
  <c r="L66" i="5"/>
  <c r="O66" i="5" s="1"/>
  <c r="M312" i="1"/>
  <c r="M222" i="1"/>
  <c r="P11" i="2"/>
  <c r="M9" i="2"/>
  <c r="L26" i="1"/>
  <c r="L333" i="1"/>
  <c r="O333" i="1" s="1"/>
  <c r="O43" i="2"/>
  <c r="M94" i="2"/>
  <c r="O24" i="11"/>
  <c r="L14" i="11"/>
  <c r="O14" i="11" s="1"/>
  <c r="P11" i="9"/>
  <c r="M9" i="9"/>
  <c r="M292" i="1"/>
  <c r="P140" i="16"/>
  <c r="O45" i="16"/>
  <c r="L43" i="16"/>
  <c r="L22" i="16"/>
  <c r="P120" i="13"/>
  <c r="O68" i="13"/>
  <c r="L66" i="13"/>
  <c r="O66" i="13" s="1"/>
  <c r="O55" i="13"/>
  <c r="M41" i="14"/>
  <c r="O26" i="11"/>
  <c r="L16" i="11"/>
  <c r="O16" i="11" s="1"/>
  <c r="M94" i="12"/>
  <c r="P94" i="12" s="1"/>
  <c r="L9" i="10"/>
  <c r="O11" i="10"/>
  <c r="L53" i="8"/>
  <c r="O53" i="8" s="1"/>
  <c r="L252" i="9"/>
  <c r="O254" i="9"/>
  <c r="O640" i="7"/>
  <c r="L638" i="7"/>
  <c r="L22" i="8"/>
  <c r="O45" i="8"/>
  <c r="L43" i="8"/>
  <c r="N271" i="6"/>
  <c r="N273" i="1"/>
  <c r="N66" i="8"/>
  <c r="O66" i="8" s="1"/>
  <c r="N68" i="1"/>
  <c r="L331" i="7"/>
  <c r="O333" i="7"/>
  <c r="L13" i="9"/>
  <c r="O13" i="9" s="1"/>
  <c r="M9" i="8"/>
  <c r="P11" i="8"/>
  <c r="L14" i="7"/>
  <c r="O14" i="7" s="1"/>
  <c r="P19" i="6"/>
  <c r="O273" i="7"/>
  <c r="L271" i="7"/>
  <c r="O271" i="7" s="1"/>
  <c r="O26" i="6"/>
  <c r="O31" i="6"/>
  <c r="L29" i="6"/>
  <c r="L638" i="4"/>
  <c r="O640" i="4"/>
  <c r="P337" i="9"/>
  <c r="M26" i="9"/>
  <c r="M331" i="9"/>
  <c r="L14" i="6"/>
  <c r="O14" i="6" s="1"/>
  <c r="L41" i="3"/>
  <c r="P41" i="4"/>
  <c r="O32" i="5"/>
  <c r="L30" i="5"/>
  <c r="P41" i="3"/>
  <c r="O331" i="3"/>
  <c r="L329" i="3"/>
  <c r="P220" i="2"/>
  <c r="P142" i="2"/>
  <c r="N29" i="2"/>
  <c r="N28" i="2" s="1"/>
  <c r="N11" i="2"/>
  <c r="N9" i="2" s="1"/>
  <c r="O271" i="2"/>
  <c r="M9" i="1"/>
  <c r="L220" i="10"/>
  <c r="O220" i="10" s="1"/>
  <c r="P29" i="10"/>
  <c r="M28" i="10"/>
  <c r="P28" i="10" s="1"/>
  <c r="P74" i="6"/>
  <c r="M68" i="6"/>
  <c r="M26" i="6"/>
  <c r="M20" i="6" s="1"/>
  <c r="L30" i="6"/>
  <c r="O30" i="6" s="1"/>
  <c r="O32" i="6"/>
  <c r="P26" i="18"/>
  <c r="M16" i="18"/>
  <c r="L638" i="15"/>
  <c r="O640" i="15"/>
  <c r="O331" i="16"/>
  <c r="L329" i="16"/>
  <c r="O329" i="16" s="1"/>
  <c r="P222" i="16"/>
  <c r="M220" i="16"/>
  <c r="P220" i="16" s="1"/>
  <c r="L638" i="17"/>
  <c r="O640" i="17"/>
  <c r="P329" i="18"/>
  <c r="P331" i="18"/>
  <c r="L94" i="18"/>
  <c r="O96" i="18"/>
  <c r="P331" i="17"/>
  <c r="M12" i="16"/>
  <c r="P22" i="16"/>
  <c r="O32" i="15"/>
  <c r="L30" i="15"/>
  <c r="M329" i="14"/>
  <c r="P329" i="14" s="1"/>
  <c r="O24" i="16"/>
  <c r="L14" i="16"/>
  <c r="O14" i="16" s="1"/>
  <c r="O122" i="15"/>
  <c r="L120" i="15"/>
  <c r="P118" i="13"/>
  <c r="P220" i="14"/>
  <c r="N29" i="13"/>
  <c r="N28" i="13" s="1"/>
  <c r="N11" i="13"/>
  <c r="N9" i="13" s="1"/>
  <c r="O26" i="14"/>
  <c r="L16" i="14"/>
  <c r="O16" i="14" s="1"/>
  <c r="N12" i="12"/>
  <c r="N10" i="12" s="1"/>
  <c r="N8" i="12" s="1"/>
  <c r="N20" i="12"/>
  <c r="N18" i="12" s="1"/>
  <c r="L30" i="12"/>
  <c r="O30" i="12" s="1"/>
  <c r="O32" i="12"/>
  <c r="P250" i="11"/>
  <c r="O292" i="11"/>
  <c r="L290" i="11"/>
  <c r="O290" i="11" s="1"/>
  <c r="P142" i="9"/>
  <c r="M140" i="9"/>
  <c r="P140" i="9" s="1"/>
  <c r="P337" i="8"/>
  <c r="M331" i="8"/>
  <c r="P312" i="10"/>
  <c r="M310" i="10"/>
  <c r="P310" i="10" s="1"/>
  <c r="O23" i="8"/>
  <c r="L13" i="8"/>
  <c r="O13" i="8" s="1"/>
  <c r="N118" i="6"/>
  <c r="N120" i="1"/>
  <c r="P68" i="8"/>
  <c r="O26" i="9"/>
  <c r="L16" i="9"/>
  <c r="O16" i="9" s="1"/>
  <c r="N20" i="8"/>
  <c r="N18" i="8" s="1"/>
  <c r="N12" i="8"/>
  <c r="N10" i="8" s="1"/>
  <c r="P29" i="8"/>
  <c r="M28" i="8"/>
  <c r="P28" i="8" s="1"/>
  <c r="P43" i="7"/>
  <c r="M41" i="7"/>
  <c r="M9" i="4"/>
  <c r="P11" i="4"/>
  <c r="P222" i="6"/>
  <c r="M220" i="6"/>
  <c r="P220" i="6" s="1"/>
  <c r="L638" i="5"/>
  <c r="O640" i="5"/>
  <c r="M94" i="5"/>
  <c r="P94" i="5" s="1"/>
  <c r="L290" i="4"/>
  <c r="O290" i="4" s="1"/>
  <c r="L638" i="6"/>
  <c r="O640" i="6"/>
  <c r="M94" i="4"/>
  <c r="P94" i="4" s="1"/>
  <c r="N20" i="6"/>
  <c r="N18" i="6" s="1"/>
  <c r="P74" i="3"/>
  <c r="M68" i="3"/>
  <c r="M26" i="3"/>
  <c r="M20" i="3" s="1"/>
  <c r="M74" i="1"/>
  <c r="P74" i="1" s="1"/>
  <c r="P19" i="2"/>
  <c r="N312" i="1"/>
  <c r="N310" i="2"/>
  <c r="N310" i="1" s="1"/>
  <c r="P120" i="2"/>
  <c r="M120" i="1"/>
  <c r="M118" i="2"/>
  <c r="L22" i="2"/>
  <c r="M53" i="1"/>
  <c r="O26" i="2"/>
  <c r="L16" i="2"/>
  <c r="O16" i="2" s="1"/>
  <c r="N20" i="2"/>
  <c r="N18" i="2" s="1"/>
  <c r="N12" i="2"/>
  <c r="N10" i="2" s="1"/>
  <c r="L45" i="1"/>
  <c r="N250" i="18"/>
  <c r="P252" i="18"/>
  <c r="P102" i="17"/>
  <c r="M96" i="17"/>
  <c r="P329" i="17"/>
  <c r="L638" i="14"/>
  <c r="O640" i="14"/>
  <c r="N12" i="13"/>
  <c r="N10" i="13" s="1"/>
  <c r="N20" i="13"/>
  <c r="N18" i="13" s="1"/>
  <c r="O23" i="15"/>
  <c r="L13" i="15"/>
  <c r="O13" i="15" s="1"/>
  <c r="O23" i="14"/>
  <c r="L13" i="14"/>
  <c r="O13" i="14" s="1"/>
  <c r="O142" i="14"/>
  <c r="L140" i="14"/>
  <c r="O140" i="14" s="1"/>
  <c r="O120" i="13"/>
  <c r="O19" i="13"/>
  <c r="L94" i="11"/>
  <c r="O94" i="11" s="1"/>
  <c r="M16" i="12"/>
  <c r="P16" i="12" s="1"/>
  <c r="P26" i="12"/>
  <c r="P140" i="11"/>
  <c r="P252" i="11"/>
  <c r="P49" i="8"/>
  <c r="M26" i="8"/>
  <c r="M49" i="1"/>
  <c r="O250" i="11"/>
  <c r="M9" i="11"/>
  <c r="P11" i="11"/>
  <c r="O24" i="8"/>
  <c r="L14" i="8"/>
  <c r="O14" i="8" s="1"/>
  <c r="M41" i="9"/>
  <c r="P142" i="8"/>
  <c r="M140" i="8"/>
  <c r="P140" i="8" s="1"/>
  <c r="O31" i="7"/>
  <c r="L11" i="7"/>
  <c r="L29" i="7"/>
  <c r="L11" i="6"/>
  <c r="P331" i="4"/>
  <c r="M220" i="4"/>
  <c r="P220" i="4" s="1"/>
  <c r="P222" i="4"/>
  <c r="M53" i="5"/>
  <c r="P22" i="3"/>
  <c r="M12" i="3"/>
  <c r="P252" i="5"/>
  <c r="M252" i="1"/>
  <c r="M250" i="5"/>
  <c r="P250" i="5" s="1"/>
  <c r="N12" i="3"/>
  <c r="N10" i="3" s="1"/>
  <c r="N20" i="3"/>
  <c r="N18" i="3" s="1"/>
  <c r="O23" i="5"/>
  <c r="L13" i="5"/>
  <c r="O13" i="5" s="1"/>
  <c r="L9" i="4"/>
  <c r="O11" i="4"/>
  <c r="N12" i="4"/>
  <c r="N10" i="4" s="1"/>
  <c r="N20" i="4"/>
  <c r="N18" i="4" s="1"/>
  <c r="N252" i="1"/>
  <c r="P314" i="1"/>
  <c r="N290" i="1"/>
  <c r="O118" i="2"/>
  <c r="P41" i="5"/>
  <c r="P142" i="4"/>
  <c r="N140" i="4"/>
  <c r="P140" i="4" s="1"/>
  <c r="O224" i="2"/>
  <c r="L222" i="2"/>
  <c r="L224" i="1"/>
  <c r="O224" i="1" s="1"/>
  <c r="O19" i="1"/>
  <c r="M220" i="18"/>
  <c r="P220" i="18" s="1"/>
  <c r="P222" i="18"/>
  <c r="P22" i="13"/>
  <c r="M12" i="13"/>
  <c r="O312" i="12"/>
  <c r="L310" i="12"/>
  <c r="O310" i="12" s="1"/>
  <c r="P252" i="13"/>
  <c r="M250" i="13"/>
  <c r="P250" i="13" s="1"/>
  <c r="L22" i="5"/>
  <c r="N140" i="18"/>
  <c r="P140" i="18" s="1"/>
  <c r="P142" i="18"/>
  <c r="P312" i="17"/>
  <c r="M310" i="17"/>
  <c r="P310" i="17" s="1"/>
  <c r="L250" i="18"/>
  <c r="O252" i="18"/>
  <c r="L140" i="18"/>
  <c r="O142" i="18"/>
  <c r="O271" i="15"/>
  <c r="O45" i="15"/>
  <c r="L43" i="15"/>
  <c r="L22" i="15"/>
  <c r="L120" i="14"/>
  <c r="O122" i="14"/>
  <c r="O19" i="14"/>
  <c r="O26" i="13"/>
  <c r="L16" i="13"/>
  <c r="O16" i="13" s="1"/>
  <c r="O32" i="14"/>
  <c r="L30" i="14"/>
  <c r="O222" i="13"/>
  <c r="P19" i="13"/>
  <c r="O222" i="14"/>
  <c r="L220" i="14"/>
  <c r="O220" i="14" s="1"/>
  <c r="M329" i="12"/>
  <c r="P329" i="12" s="1"/>
  <c r="P331" i="12"/>
  <c r="O638" i="12"/>
  <c r="L636" i="12"/>
  <c r="O636" i="12" s="1"/>
  <c r="O29" i="12"/>
  <c r="P41" i="12"/>
  <c r="P120" i="9"/>
  <c r="N118" i="9"/>
  <c r="N37" i="9" s="1"/>
  <c r="O23" i="10"/>
  <c r="L13" i="10"/>
  <c r="O13" i="10" s="1"/>
  <c r="O26" i="8"/>
  <c r="L16" i="8"/>
  <c r="O16" i="8" s="1"/>
  <c r="P273" i="8"/>
  <c r="P142" i="7"/>
  <c r="P29" i="11"/>
  <c r="M28" i="11"/>
  <c r="P28" i="11" s="1"/>
  <c r="O122" i="7"/>
  <c r="L120" i="7"/>
  <c r="P273" i="6"/>
  <c r="N12" i="7"/>
  <c r="N10" i="7" s="1"/>
  <c r="N8" i="7" s="1"/>
  <c r="N20" i="7"/>
  <c r="N18" i="7" s="1"/>
  <c r="M12" i="6"/>
  <c r="P22" i="6"/>
  <c r="M271" i="3"/>
  <c r="P271" i="3" s="1"/>
  <c r="P273" i="3"/>
  <c r="P26" i="4"/>
  <c r="M16" i="4"/>
  <c r="P16" i="4" s="1"/>
  <c r="P22" i="11"/>
  <c r="M12" i="11"/>
  <c r="P19" i="4"/>
  <c r="P74" i="7"/>
  <c r="M68" i="7"/>
  <c r="O15" i="2"/>
  <c r="L9" i="2"/>
  <c r="M20" i="2"/>
  <c r="M12" i="2"/>
  <c r="P22" i="2"/>
  <c r="O24" i="5"/>
  <c r="L14" i="5"/>
  <c r="L638" i="2"/>
  <c r="O640" i="2"/>
  <c r="O57" i="5"/>
  <c r="L55" i="5"/>
  <c r="O24" i="2"/>
  <c r="L14" i="2"/>
  <c r="O14" i="2" s="1"/>
  <c r="L34" i="1"/>
  <c r="O459" i="1"/>
  <c r="M22" i="1"/>
  <c r="L314" i="1"/>
  <c r="O314" i="1" s="1"/>
  <c r="L310" i="5" l="1"/>
  <c r="O310" i="5" s="1"/>
  <c r="L250" i="4"/>
  <c r="O250" i="4" s="1"/>
  <c r="O331" i="11"/>
  <c r="O271" i="14"/>
  <c r="L290" i="13"/>
  <c r="O290" i="13" s="1"/>
  <c r="O222" i="15"/>
  <c r="O43" i="4"/>
  <c r="O68" i="10"/>
  <c r="N250" i="1"/>
  <c r="O43" i="7"/>
  <c r="O96" i="17"/>
  <c r="L220" i="5"/>
  <c r="O220" i="5" s="1"/>
  <c r="O120" i="11"/>
  <c r="L41" i="17"/>
  <c r="O41" i="17" s="1"/>
  <c r="O96" i="4"/>
  <c r="O55" i="4"/>
  <c r="L220" i="16"/>
  <c r="O220" i="16" s="1"/>
  <c r="L140" i="3"/>
  <c r="O140" i="3" s="1"/>
  <c r="L310" i="10"/>
  <c r="O310" i="10" s="1"/>
  <c r="O638" i="8"/>
  <c r="O273" i="6"/>
  <c r="O68" i="12"/>
  <c r="L329" i="9"/>
  <c r="O329" i="9" s="1"/>
  <c r="L140" i="10"/>
  <c r="O140" i="10" s="1"/>
  <c r="L66" i="9"/>
  <c r="O66" i="9" s="1"/>
  <c r="O11" i="12"/>
  <c r="O28" i="11"/>
  <c r="O222" i="6"/>
  <c r="N10" i="9"/>
  <c r="N8" i="9" s="1"/>
  <c r="P140" i="5"/>
  <c r="O11" i="3"/>
  <c r="L118" i="3"/>
  <c r="O118" i="3" s="1"/>
  <c r="N37" i="12"/>
  <c r="O68" i="17"/>
  <c r="O140" i="5"/>
  <c r="O273" i="10"/>
  <c r="O252" i="3"/>
  <c r="O252" i="5"/>
  <c r="O331" i="17"/>
  <c r="L250" i="17"/>
  <c r="O250" i="17" s="1"/>
  <c r="O120" i="17"/>
  <c r="N12" i="1"/>
  <c r="N10" i="1" s="1"/>
  <c r="O14" i="5"/>
  <c r="P53" i="1"/>
  <c r="M94" i="3"/>
  <c r="P94" i="3" s="1"/>
  <c r="O273" i="18"/>
  <c r="L53" i="11"/>
  <c r="O53" i="11" s="1"/>
  <c r="P55" i="1"/>
  <c r="O22" i="6"/>
  <c r="N8" i="11"/>
  <c r="N10" i="18"/>
  <c r="N8" i="18" s="1"/>
  <c r="O22" i="4"/>
  <c r="O43" i="6"/>
  <c r="O43" i="12"/>
  <c r="O118" i="11"/>
  <c r="L290" i="7"/>
  <c r="O290" i="7" s="1"/>
  <c r="N37" i="11"/>
  <c r="O331" i="18"/>
  <c r="O142" i="2"/>
  <c r="N37" i="14"/>
  <c r="L94" i="10"/>
  <c r="O94" i="10" s="1"/>
  <c r="O292" i="8"/>
  <c r="L271" i="17"/>
  <c r="O271" i="17" s="1"/>
  <c r="L250" i="10"/>
  <c r="O250" i="10" s="1"/>
  <c r="L310" i="17"/>
  <c r="O310" i="17" s="1"/>
  <c r="O312" i="4"/>
  <c r="L118" i="16"/>
  <c r="O118" i="16" s="1"/>
  <c r="O68" i="2"/>
  <c r="L41" i="10"/>
  <c r="O41" i="10" s="1"/>
  <c r="O142" i="5"/>
  <c r="L250" i="6"/>
  <c r="O250" i="6" s="1"/>
  <c r="L329" i="8"/>
  <c r="O329" i="8" s="1"/>
  <c r="L53" i="2"/>
  <c r="O53" i="2" s="1"/>
  <c r="O312" i="18"/>
  <c r="L28" i="9"/>
  <c r="O28" i="9" s="1"/>
  <c r="L250" i="16"/>
  <c r="O250" i="16" s="1"/>
  <c r="L13" i="1"/>
  <c r="O13" i="1" s="1"/>
  <c r="N271" i="1"/>
  <c r="L329" i="6"/>
  <c r="O329" i="6" s="1"/>
  <c r="L41" i="5"/>
  <c r="O41" i="5" s="1"/>
  <c r="L329" i="15"/>
  <c r="O329" i="15" s="1"/>
  <c r="L310" i="11"/>
  <c r="O310" i="11" s="1"/>
  <c r="L290" i="18"/>
  <c r="O290" i="18" s="1"/>
  <c r="O292" i="12"/>
  <c r="O96" i="12"/>
  <c r="L220" i="9"/>
  <c r="O220" i="9" s="1"/>
  <c r="N8" i="10"/>
  <c r="O222" i="17"/>
  <c r="O638" i="3"/>
  <c r="O292" i="10"/>
  <c r="L12" i="18"/>
  <c r="O12" i="18" s="1"/>
  <c r="L250" i="14"/>
  <c r="O250" i="14" s="1"/>
  <c r="L20" i="18"/>
  <c r="O20" i="18" s="1"/>
  <c r="L20" i="4"/>
  <c r="O20" i="4" s="1"/>
  <c r="M329" i="15"/>
  <c r="P329" i="15" s="1"/>
  <c r="L310" i="15"/>
  <c r="O310" i="15" s="1"/>
  <c r="O55" i="18"/>
  <c r="L118" i="5"/>
  <c r="O118" i="5" s="1"/>
  <c r="L271" i="4"/>
  <c r="O271" i="4" s="1"/>
  <c r="L20" i="6"/>
  <c r="L18" i="6" s="1"/>
  <c r="O18" i="6" s="1"/>
  <c r="L220" i="4"/>
  <c r="O220" i="4" s="1"/>
  <c r="L66" i="4"/>
  <c r="O66" i="4" s="1"/>
  <c r="L94" i="6"/>
  <c r="O94" i="6" s="1"/>
  <c r="L310" i="6"/>
  <c r="O310" i="6" s="1"/>
  <c r="L142" i="1"/>
  <c r="O142" i="1" s="1"/>
  <c r="L118" i="12"/>
  <c r="O118" i="12" s="1"/>
  <c r="L9" i="13"/>
  <c r="O9" i="13" s="1"/>
  <c r="L20" i="17"/>
  <c r="L18" i="17" s="1"/>
  <c r="O18" i="17" s="1"/>
  <c r="L53" i="12"/>
  <c r="O53" i="12" s="1"/>
  <c r="O14" i="14"/>
  <c r="L140" i="12"/>
  <c r="O140" i="12" s="1"/>
  <c r="L12" i="17"/>
  <c r="L10" i="17" s="1"/>
  <c r="O222" i="11"/>
  <c r="L290" i="6"/>
  <c r="O290" i="6" s="1"/>
  <c r="L636" i="9"/>
  <c r="O636" i="9" s="1"/>
  <c r="O11" i="18"/>
  <c r="L310" i="14"/>
  <c r="O310" i="14" s="1"/>
  <c r="L140" i="6"/>
  <c r="O140" i="6" s="1"/>
  <c r="O96" i="16"/>
  <c r="L68" i="1"/>
  <c r="O68" i="1" s="1"/>
  <c r="L9" i="14"/>
  <c r="O9" i="14" s="1"/>
  <c r="L66" i="18"/>
  <c r="O66" i="18" s="1"/>
  <c r="L118" i="9"/>
  <c r="O118" i="9" s="1"/>
  <c r="O331" i="2"/>
  <c r="L271" i="9"/>
  <c r="O271" i="9" s="1"/>
  <c r="O34" i="1"/>
  <c r="L28" i="4"/>
  <c r="O28" i="4" s="1"/>
  <c r="L273" i="1"/>
  <c r="O273" i="1" s="1"/>
  <c r="L140" i="7"/>
  <c r="O140" i="7" s="1"/>
  <c r="P12" i="14"/>
  <c r="O273" i="3"/>
  <c r="P12" i="5"/>
  <c r="P26" i="16"/>
  <c r="L271" i="3"/>
  <c r="O271" i="3" s="1"/>
  <c r="O273" i="8"/>
  <c r="O11" i="11"/>
  <c r="L118" i="18"/>
  <c r="O118" i="18" s="1"/>
  <c r="L66" i="7"/>
  <c r="O66" i="7" s="1"/>
  <c r="O640" i="1"/>
  <c r="N329" i="1"/>
  <c r="O96" i="5"/>
  <c r="O94" i="18"/>
  <c r="L271" i="11"/>
  <c r="O271" i="11" s="1"/>
  <c r="N8" i="5"/>
  <c r="N11" i="1"/>
  <c r="N9" i="1" s="1"/>
  <c r="N8" i="15"/>
  <c r="O638" i="10"/>
  <c r="L636" i="10"/>
  <c r="O636" i="10" s="1"/>
  <c r="L94" i="14"/>
  <c r="O94" i="14" s="1"/>
  <c r="N28" i="1"/>
  <c r="O271" i="6"/>
  <c r="P12" i="15"/>
  <c r="O271" i="10"/>
  <c r="L250" i="2"/>
  <c r="O250" i="2" s="1"/>
  <c r="N37" i="15"/>
  <c r="O14" i="15"/>
  <c r="O14" i="9"/>
  <c r="L250" i="8"/>
  <c r="O250" i="8" s="1"/>
  <c r="O14" i="3"/>
  <c r="N20" i="1"/>
  <c r="N18" i="1" s="1"/>
  <c r="O331" i="4"/>
  <c r="M16" i="16"/>
  <c r="P16" i="16" s="1"/>
  <c r="L53" i="6"/>
  <c r="O53" i="6" s="1"/>
  <c r="L292" i="1"/>
  <c r="O292" i="1" s="1"/>
  <c r="N8" i="16"/>
  <c r="N37" i="3"/>
  <c r="L94" i="9"/>
  <c r="O94" i="9" s="1"/>
  <c r="L312" i="1"/>
  <c r="O312" i="1" s="1"/>
  <c r="O14" i="18"/>
  <c r="L9" i="9"/>
  <c r="O9" i="9" s="1"/>
  <c r="M329" i="11"/>
  <c r="P329" i="11" s="1"/>
  <c r="L94" i="7"/>
  <c r="O94" i="7" s="1"/>
  <c r="O96" i="7"/>
  <c r="O292" i="17"/>
  <c r="L290" i="17"/>
  <c r="O290" i="17" s="1"/>
  <c r="L271" i="12"/>
  <c r="O271" i="12" s="1"/>
  <c r="L9" i="16"/>
  <c r="O9" i="16" s="1"/>
  <c r="O252" i="7"/>
  <c r="L250" i="7"/>
  <c r="O250" i="7" s="1"/>
  <c r="L53" i="7"/>
  <c r="O53" i="7" s="1"/>
  <c r="L20" i="10"/>
  <c r="L18" i="10" s="1"/>
  <c r="O18" i="10" s="1"/>
  <c r="N37" i="16"/>
  <c r="P222" i="1"/>
  <c r="N8" i="6"/>
  <c r="L12" i="10"/>
  <c r="L10" i="10" s="1"/>
  <c r="O10" i="10" s="1"/>
  <c r="L94" i="3"/>
  <c r="O94" i="3" s="1"/>
  <c r="L20" i="13"/>
  <c r="L18" i="13" s="1"/>
  <c r="O18" i="13" s="1"/>
  <c r="L66" i="16"/>
  <c r="O66" i="16" s="1"/>
  <c r="O68" i="16"/>
  <c r="O292" i="2"/>
  <c r="L118" i="4"/>
  <c r="O118" i="4" s="1"/>
  <c r="O96" i="8"/>
  <c r="L94" i="8"/>
  <c r="O94" i="8" s="1"/>
  <c r="P18" i="4"/>
  <c r="L28" i="13"/>
  <c r="O28" i="13" s="1"/>
  <c r="L329" i="13"/>
  <c r="O329" i="13" s="1"/>
  <c r="O22" i="13"/>
  <c r="N37" i="10"/>
  <c r="O31" i="1"/>
  <c r="L11" i="1"/>
  <c r="L29" i="1"/>
  <c r="O29" i="1" s="1"/>
  <c r="O292" i="3"/>
  <c r="L290" i="3"/>
  <c r="O290" i="3" s="1"/>
  <c r="L290" i="15"/>
  <c r="O290" i="15" s="1"/>
  <c r="O94" i="17"/>
  <c r="M290" i="1"/>
  <c r="P290" i="1" s="1"/>
  <c r="L30" i="1"/>
  <c r="O32" i="1"/>
  <c r="O222" i="3"/>
  <c r="L220" i="3"/>
  <c r="O220" i="3" s="1"/>
  <c r="L331" i="1"/>
  <c r="O331" i="1" s="1"/>
  <c r="O22" i="14"/>
  <c r="L290" i="9"/>
  <c r="O290" i="9" s="1"/>
  <c r="O292" i="9"/>
  <c r="P20" i="2"/>
  <c r="O22" i="3"/>
  <c r="M331" i="1"/>
  <c r="P331" i="1" s="1"/>
  <c r="L28" i="12"/>
  <c r="O28" i="12" s="1"/>
  <c r="M10" i="7"/>
  <c r="M8" i="7" s="1"/>
  <c r="P8" i="7" s="1"/>
  <c r="P120" i="1"/>
  <c r="L20" i="3"/>
  <c r="O20" i="3" s="1"/>
  <c r="N8" i="3"/>
  <c r="L20" i="14"/>
  <c r="L18" i="14" s="1"/>
  <c r="O18" i="14" s="1"/>
  <c r="O120" i="6"/>
  <c r="O312" i="3"/>
  <c r="L310" i="3"/>
  <c r="O310" i="3" s="1"/>
  <c r="P220" i="7"/>
  <c r="O96" i="15"/>
  <c r="L94" i="15"/>
  <c r="O94" i="15" s="1"/>
  <c r="L329" i="14"/>
  <c r="O329" i="14" s="1"/>
  <c r="O331" i="14"/>
  <c r="L9" i="15"/>
  <c r="O9" i="15" s="1"/>
  <c r="P18" i="13"/>
  <c r="L53" i="10"/>
  <c r="O53" i="10" s="1"/>
  <c r="P142" i="1"/>
  <c r="M37" i="18"/>
  <c r="P118" i="15"/>
  <c r="O292" i="14"/>
  <c r="L290" i="14"/>
  <c r="O290" i="14" s="1"/>
  <c r="O220" i="7"/>
  <c r="O252" i="15"/>
  <c r="L250" i="15"/>
  <c r="O250" i="15" s="1"/>
  <c r="M68" i="1"/>
  <c r="P68" i="1" s="1"/>
  <c r="N10" i="17"/>
  <c r="N8" i="17" s="1"/>
  <c r="O140" i="18"/>
  <c r="N94" i="1"/>
  <c r="N8" i="4"/>
  <c r="L9" i="17"/>
  <c r="O9" i="17" s="1"/>
  <c r="O11" i="17"/>
  <c r="O312" i="13"/>
  <c r="L310" i="13"/>
  <c r="O310" i="13" s="1"/>
  <c r="O250" i="18"/>
  <c r="P292" i="1"/>
  <c r="O29" i="17"/>
  <c r="L28" i="17"/>
  <c r="O28" i="17" s="1"/>
  <c r="P329" i="3"/>
  <c r="P20" i="6"/>
  <c r="O142" i="16"/>
  <c r="L140" i="16"/>
  <c r="O140" i="16" s="1"/>
  <c r="P250" i="18"/>
  <c r="M250" i="1"/>
  <c r="P250" i="1" s="1"/>
  <c r="O11" i="5"/>
  <c r="L9" i="5"/>
  <c r="O9" i="5" s="1"/>
  <c r="O292" i="5"/>
  <c r="L290" i="5"/>
  <c r="O290" i="5" s="1"/>
  <c r="O329" i="3"/>
  <c r="O30" i="18"/>
  <c r="L28" i="18"/>
  <c r="O28" i="18" s="1"/>
  <c r="L310" i="7"/>
  <c r="O310" i="7" s="1"/>
  <c r="O312" i="7"/>
  <c r="L53" i="5"/>
  <c r="O53" i="5" s="1"/>
  <c r="O55" i="5"/>
  <c r="O41" i="7"/>
  <c r="L20" i="15"/>
  <c r="O22" i="15"/>
  <c r="L12" i="15"/>
  <c r="O9" i="2"/>
  <c r="P20" i="11"/>
  <c r="M18" i="11"/>
  <c r="P18" i="11" s="1"/>
  <c r="O43" i="15"/>
  <c r="L41" i="15"/>
  <c r="P12" i="13"/>
  <c r="L222" i="1"/>
  <c r="O222" i="1" s="1"/>
  <c r="O222" i="2"/>
  <c r="L220" i="2"/>
  <c r="P41" i="9"/>
  <c r="P49" i="1"/>
  <c r="M26" i="1"/>
  <c r="M20" i="1" s="1"/>
  <c r="M43" i="1"/>
  <c r="M18" i="2"/>
  <c r="P18" i="2" s="1"/>
  <c r="P12" i="16"/>
  <c r="O30" i="5"/>
  <c r="L28" i="5"/>
  <c r="O28" i="5" s="1"/>
  <c r="L636" i="4"/>
  <c r="O636" i="4" s="1"/>
  <c r="O638" i="4"/>
  <c r="L41" i="8"/>
  <c r="O43" i="8"/>
  <c r="O252" i="9"/>
  <c r="L250" i="9"/>
  <c r="O250" i="9" s="1"/>
  <c r="L10" i="13"/>
  <c r="O10" i="13" s="1"/>
  <c r="P9" i="2"/>
  <c r="M140" i="15"/>
  <c r="M140" i="1" s="1"/>
  <c r="P142" i="15"/>
  <c r="M329" i="10"/>
  <c r="P329" i="10" s="1"/>
  <c r="P331" i="10"/>
  <c r="P41" i="10"/>
  <c r="P20" i="12"/>
  <c r="M18" i="12"/>
  <c r="P18" i="12" s="1"/>
  <c r="P26" i="14"/>
  <c r="M16" i="14"/>
  <c r="M20" i="14"/>
  <c r="P26" i="15"/>
  <c r="M16" i="15"/>
  <c r="M20" i="15"/>
  <c r="N220" i="1"/>
  <c r="P12" i="11"/>
  <c r="M12" i="1"/>
  <c r="P22" i="1"/>
  <c r="P12" i="6"/>
  <c r="O30" i="14"/>
  <c r="L28" i="14"/>
  <c r="O28" i="14" s="1"/>
  <c r="M37" i="12"/>
  <c r="L20" i="5"/>
  <c r="O22" i="5"/>
  <c r="L12" i="5"/>
  <c r="P20" i="13"/>
  <c r="O11" i="6"/>
  <c r="L9" i="6"/>
  <c r="P26" i="8"/>
  <c r="M16" i="8"/>
  <c r="M20" i="8"/>
  <c r="O9" i="12"/>
  <c r="P41" i="7"/>
  <c r="N118" i="1"/>
  <c r="M329" i="8"/>
  <c r="P329" i="8" s="1"/>
  <c r="P331" i="8"/>
  <c r="P20" i="16"/>
  <c r="M18" i="16"/>
  <c r="P18" i="16" s="1"/>
  <c r="P26" i="6"/>
  <c r="M16" i="6"/>
  <c r="P16" i="6" s="1"/>
  <c r="O140" i="2"/>
  <c r="O329" i="2"/>
  <c r="L10" i="6"/>
  <c r="O10" i="6" s="1"/>
  <c r="O12" i="6"/>
  <c r="O29" i="6"/>
  <c r="L28" i="6"/>
  <c r="O28" i="6" s="1"/>
  <c r="M18" i="6"/>
  <c r="P18" i="6" s="1"/>
  <c r="P118" i="6"/>
  <c r="P41" i="14"/>
  <c r="P26" i="11"/>
  <c r="M16" i="11"/>
  <c r="P16" i="11" s="1"/>
  <c r="P9" i="18"/>
  <c r="L55" i="1"/>
  <c r="O57" i="1"/>
  <c r="P9" i="7"/>
  <c r="O29" i="8"/>
  <c r="L28" i="8"/>
  <c r="O28" i="8" s="1"/>
  <c r="L20" i="12"/>
  <c r="O22" i="12"/>
  <c r="L12" i="12"/>
  <c r="P41" i="13"/>
  <c r="O16" i="18"/>
  <c r="P9" i="5"/>
  <c r="P271" i="6"/>
  <c r="P18" i="18"/>
  <c r="P41" i="8"/>
  <c r="O12" i="4"/>
  <c r="L10" i="4"/>
  <c r="O10" i="4" s="1"/>
  <c r="O638" i="2"/>
  <c r="L636" i="2"/>
  <c r="O636" i="2" s="1"/>
  <c r="P68" i="7"/>
  <c r="M66" i="7"/>
  <c r="P66" i="7" s="1"/>
  <c r="P252" i="1"/>
  <c r="O29" i="7"/>
  <c r="L28" i="7"/>
  <c r="O28" i="7" s="1"/>
  <c r="O22" i="2"/>
  <c r="L12" i="2"/>
  <c r="L20" i="2"/>
  <c r="O638" i="5"/>
  <c r="L636" i="5"/>
  <c r="O636" i="5" s="1"/>
  <c r="P12" i="8"/>
  <c r="P68" i="6"/>
  <c r="M66" i="6"/>
  <c r="P9" i="1"/>
  <c r="O310" i="2"/>
  <c r="L20" i="8"/>
  <c r="O22" i="8"/>
  <c r="L12" i="8"/>
  <c r="O22" i="16"/>
  <c r="L20" i="16"/>
  <c r="L12" i="16"/>
  <c r="O331" i="5"/>
  <c r="L329" i="5"/>
  <c r="O329" i="5" s="1"/>
  <c r="P26" i="10"/>
  <c r="M16" i="10"/>
  <c r="P16" i="10" s="1"/>
  <c r="N37" i="2"/>
  <c r="P41" i="2"/>
  <c r="O252" i="12"/>
  <c r="L250" i="12"/>
  <c r="O250" i="12" s="1"/>
  <c r="N140" i="1"/>
  <c r="O22" i="7"/>
  <c r="L12" i="7"/>
  <c r="L20" i="7"/>
  <c r="M20" i="10"/>
  <c r="P9" i="12"/>
  <c r="P96" i="14"/>
  <c r="M94" i="14"/>
  <c r="P94" i="14" s="1"/>
  <c r="L636" i="16"/>
  <c r="O636" i="16" s="1"/>
  <c r="O638" i="16"/>
  <c r="P20" i="18"/>
  <c r="P20" i="7"/>
  <c r="M18" i="7"/>
  <c r="P18" i="7" s="1"/>
  <c r="O120" i="14"/>
  <c r="L118" i="14"/>
  <c r="O118" i="14" s="1"/>
  <c r="P53" i="5"/>
  <c r="L9" i="7"/>
  <c r="O11" i="7"/>
  <c r="L636" i="14"/>
  <c r="O636" i="14" s="1"/>
  <c r="O638" i="14"/>
  <c r="O45" i="1"/>
  <c r="L43" i="1"/>
  <c r="L22" i="1"/>
  <c r="P118" i="2"/>
  <c r="M118" i="1"/>
  <c r="O30" i="15"/>
  <c r="L28" i="15"/>
  <c r="O28" i="15" s="1"/>
  <c r="L636" i="15"/>
  <c r="O636" i="15" s="1"/>
  <c r="O638" i="15"/>
  <c r="O331" i="7"/>
  <c r="L329" i="7"/>
  <c r="O329" i="7" s="1"/>
  <c r="O43" i="16"/>
  <c r="L41" i="16"/>
  <c r="P312" i="1"/>
  <c r="P26" i="13"/>
  <c r="M16" i="13"/>
  <c r="P16" i="13" s="1"/>
  <c r="N37" i="18"/>
  <c r="P9" i="3"/>
  <c r="O55" i="3"/>
  <c r="L53" i="3"/>
  <c r="O53" i="3" s="1"/>
  <c r="L41" i="11"/>
  <c r="O43" i="11"/>
  <c r="P68" i="16"/>
  <c r="M66" i="16"/>
  <c r="P41" i="17"/>
  <c r="L14" i="1"/>
  <c r="O14" i="1" s="1"/>
  <c r="O41" i="2"/>
  <c r="N8" i="8"/>
  <c r="P12" i="10"/>
  <c r="P9" i="10"/>
  <c r="P12" i="3"/>
  <c r="O120" i="7"/>
  <c r="L118" i="7"/>
  <c r="O9" i="4"/>
  <c r="P9" i="11"/>
  <c r="M16" i="3"/>
  <c r="P16" i="3" s="1"/>
  <c r="P26" i="3"/>
  <c r="O9" i="11"/>
  <c r="N8" i="13"/>
  <c r="M10" i="18"/>
  <c r="P16" i="18"/>
  <c r="L120" i="1"/>
  <c r="O120" i="1" s="1"/>
  <c r="M220" i="1"/>
  <c r="M37" i="4"/>
  <c r="P331" i="9"/>
  <c r="M329" i="9"/>
  <c r="P329" i="9" s="1"/>
  <c r="P9" i="9"/>
  <c r="P94" i="2"/>
  <c r="P331" i="13"/>
  <c r="M329" i="13"/>
  <c r="P329" i="13" s="1"/>
  <c r="O9" i="3"/>
  <c r="L28" i="3"/>
  <c r="O28" i="3" s="1"/>
  <c r="O43" i="9"/>
  <c r="L41" i="9"/>
  <c r="O41" i="14"/>
  <c r="P9" i="15"/>
  <c r="P96" i="17"/>
  <c r="M94" i="17"/>
  <c r="P94" i="17" s="1"/>
  <c r="P68" i="3"/>
  <c r="M66" i="3"/>
  <c r="L636" i="6"/>
  <c r="O636" i="6" s="1"/>
  <c r="O638" i="6"/>
  <c r="L118" i="15"/>
  <c r="O118" i="15" s="1"/>
  <c r="O120" i="15"/>
  <c r="L636" i="17"/>
  <c r="O636" i="17" s="1"/>
  <c r="O638" i="17"/>
  <c r="P26" i="9"/>
  <c r="M16" i="9"/>
  <c r="M20" i="9"/>
  <c r="P12" i="7"/>
  <c r="L636" i="7"/>
  <c r="O636" i="7" s="1"/>
  <c r="O638" i="7"/>
  <c r="O9" i="10"/>
  <c r="P26" i="5"/>
  <c r="M16" i="5"/>
  <c r="M20" i="5"/>
  <c r="O96" i="2"/>
  <c r="L96" i="1"/>
  <c r="O96" i="1" s="1"/>
  <c r="L94" i="2"/>
  <c r="N66" i="1"/>
  <c r="O638" i="1"/>
  <c r="L636" i="1"/>
  <c r="O636" i="1" s="1"/>
  <c r="M96" i="1"/>
  <c r="P96" i="1" s="1"/>
  <c r="P9" i="6"/>
  <c r="L20" i="11"/>
  <c r="O22" i="11"/>
  <c r="L12" i="11"/>
  <c r="P9" i="14"/>
  <c r="P12" i="4"/>
  <c r="M10" i="4"/>
  <c r="P10" i="4" s="1"/>
  <c r="P66" i="2"/>
  <c r="P331" i="5"/>
  <c r="M329" i="5"/>
  <c r="L636" i="11"/>
  <c r="O636" i="11" s="1"/>
  <c r="O638" i="11"/>
  <c r="O55" i="9"/>
  <c r="L53" i="9"/>
  <c r="O53" i="9" s="1"/>
  <c r="N37" i="6"/>
  <c r="N37" i="4"/>
  <c r="N37" i="8"/>
  <c r="P20" i="17"/>
  <c r="M18" i="17"/>
  <c r="P18" i="17" s="1"/>
  <c r="M10" i="2"/>
  <c r="P10" i="2" s="1"/>
  <c r="P12" i="2"/>
  <c r="P9" i="4"/>
  <c r="P310" i="2"/>
  <c r="O41" i="3"/>
  <c r="O29" i="10"/>
  <c r="L28" i="10"/>
  <c r="O28" i="10" s="1"/>
  <c r="P66" i="8"/>
  <c r="O41" i="18"/>
  <c r="M271" i="1"/>
  <c r="P271" i="2"/>
  <c r="P12" i="12"/>
  <c r="M10" i="12"/>
  <c r="P10" i="12" s="1"/>
  <c r="O312" i="16"/>
  <c r="L310" i="16"/>
  <c r="O310" i="16" s="1"/>
  <c r="L636" i="18"/>
  <c r="O636" i="18" s="1"/>
  <c r="O638" i="18"/>
  <c r="O30" i="2"/>
  <c r="L28" i="2"/>
  <c r="O28" i="2" s="1"/>
  <c r="O140" i="4"/>
  <c r="L20" i="9"/>
  <c r="L12" i="9"/>
  <c r="O22" i="9"/>
  <c r="L10" i="14"/>
  <c r="O10" i="14" s="1"/>
  <c r="O12" i="14"/>
  <c r="P16" i="17"/>
  <c r="M10" i="17"/>
  <c r="L10" i="3"/>
  <c r="O10" i="3" s="1"/>
  <c r="O12" i="3"/>
  <c r="P20" i="3"/>
  <c r="M18" i="3"/>
  <c r="P18" i="3" s="1"/>
  <c r="P118" i="9"/>
  <c r="N8" i="2"/>
  <c r="M310" i="1"/>
  <c r="P310" i="1" s="1"/>
  <c r="P9" i="8"/>
  <c r="O12" i="13"/>
  <c r="O26" i="1"/>
  <c r="L16" i="1"/>
  <c r="O16" i="1" s="1"/>
  <c r="P41" i="11"/>
  <c r="P9" i="13"/>
  <c r="O55" i="16"/>
  <c r="L53" i="16"/>
  <c r="O53" i="16" s="1"/>
  <c r="O9" i="18"/>
  <c r="P273" i="1"/>
  <c r="O118" i="6"/>
  <c r="O9" i="8"/>
  <c r="P20" i="4"/>
  <c r="P53" i="2"/>
  <c r="M37" i="2"/>
  <c r="O30" i="16"/>
  <c r="L28" i="16"/>
  <c r="O28" i="16" s="1"/>
  <c r="L252" i="1"/>
  <c r="O252" i="1" s="1"/>
  <c r="P37" i="12" l="1"/>
  <c r="P10" i="18"/>
  <c r="L10" i="18"/>
  <c r="O10" i="18" s="1"/>
  <c r="L18" i="18"/>
  <c r="O18" i="18" s="1"/>
  <c r="P271" i="1"/>
  <c r="L18" i="4"/>
  <c r="O18" i="4" s="1"/>
  <c r="O20" i="6"/>
  <c r="L37" i="18"/>
  <c r="O37" i="18" s="1"/>
  <c r="O12" i="17"/>
  <c r="O20" i="17"/>
  <c r="N8" i="1"/>
  <c r="L8" i="13"/>
  <c r="O8" i="13" s="1"/>
  <c r="M10" i="16"/>
  <c r="P10" i="16" s="1"/>
  <c r="L37" i="6"/>
  <c r="O37" i="6" s="1"/>
  <c r="O12" i="10"/>
  <c r="L37" i="17"/>
  <c r="O37" i="17" s="1"/>
  <c r="O20" i="13"/>
  <c r="O20" i="10"/>
  <c r="L37" i="4"/>
  <c r="O37" i="4" s="1"/>
  <c r="M37" i="11"/>
  <c r="P37" i="11" s="1"/>
  <c r="L66" i="1"/>
  <c r="O66" i="1" s="1"/>
  <c r="L271" i="1"/>
  <c r="O271" i="1" s="1"/>
  <c r="P220" i="1"/>
  <c r="P37" i="18"/>
  <c r="L18" i="3"/>
  <c r="O18" i="3" s="1"/>
  <c r="L9" i="1"/>
  <c r="O9" i="1" s="1"/>
  <c r="O11" i="1"/>
  <c r="L37" i="10"/>
  <c r="O37" i="10" s="1"/>
  <c r="O20" i="14"/>
  <c r="P10" i="7"/>
  <c r="L250" i="1"/>
  <c r="O250" i="1" s="1"/>
  <c r="M8" i="4"/>
  <c r="P8" i="4" s="1"/>
  <c r="P37" i="2"/>
  <c r="L290" i="1"/>
  <c r="O290" i="1" s="1"/>
  <c r="L28" i="1"/>
  <c r="O28" i="1" s="1"/>
  <c r="O30" i="1"/>
  <c r="M66" i="1"/>
  <c r="P66" i="1" s="1"/>
  <c r="L8" i="10"/>
  <c r="O8" i="10" s="1"/>
  <c r="N37" i="1"/>
  <c r="P140" i="1"/>
  <c r="M37" i="8"/>
  <c r="P37" i="8" s="1"/>
  <c r="L8" i="4"/>
  <c r="O8" i="4" s="1"/>
  <c r="L140" i="1"/>
  <c r="O140" i="1" s="1"/>
  <c r="M10" i="6"/>
  <c r="P10" i="6" s="1"/>
  <c r="L37" i="3"/>
  <c r="O37" i="3" s="1"/>
  <c r="L37" i="14"/>
  <c r="O37" i="14" s="1"/>
  <c r="L37" i="7"/>
  <c r="O37" i="7" s="1"/>
  <c r="P118" i="1"/>
  <c r="M94" i="1"/>
  <c r="P94" i="1" s="1"/>
  <c r="L37" i="13"/>
  <c r="O37" i="13" s="1"/>
  <c r="M37" i="9"/>
  <c r="P37" i="9" s="1"/>
  <c r="L37" i="2"/>
  <c r="O37" i="2" s="1"/>
  <c r="L37" i="12"/>
  <c r="O37" i="12" s="1"/>
  <c r="M10" i="10"/>
  <c r="M37" i="10"/>
  <c r="P37" i="10" s="1"/>
  <c r="L37" i="5"/>
  <c r="O37" i="5" s="1"/>
  <c r="L8" i="3"/>
  <c r="O8" i="3" s="1"/>
  <c r="O20" i="11"/>
  <c r="L18" i="11"/>
  <c r="O18" i="11" s="1"/>
  <c r="O41" i="11"/>
  <c r="L37" i="11"/>
  <c r="O37" i="11" s="1"/>
  <c r="O43" i="1"/>
  <c r="L41" i="1"/>
  <c r="O12" i="8"/>
  <c r="L10" i="8"/>
  <c r="L10" i="2"/>
  <c r="O12" i="2"/>
  <c r="O12" i="12"/>
  <c r="L10" i="12"/>
  <c r="O55" i="1"/>
  <c r="L53" i="1"/>
  <c r="O53" i="1" s="1"/>
  <c r="M10" i="11"/>
  <c r="P16" i="14"/>
  <c r="M10" i="14"/>
  <c r="L20" i="1"/>
  <c r="O22" i="1"/>
  <c r="L12" i="1"/>
  <c r="O20" i="2"/>
  <c r="L18" i="2"/>
  <c r="O18" i="2" s="1"/>
  <c r="P10" i="17"/>
  <c r="M8" i="17"/>
  <c r="P8" i="17" s="1"/>
  <c r="O20" i="9"/>
  <c r="L18" i="9"/>
  <c r="O18" i="9" s="1"/>
  <c r="M8" i="18"/>
  <c r="P8" i="18" s="1"/>
  <c r="O9" i="6"/>
  <c r="L8" i="6"/>
  <c r="O8" i="6" s="1"/>
  <c r="M41" i="1"/>
  <c r="P43" i="1"/>
  <c r="L10" i="15"/>
  <c r="O12" i="15"/>
  <c r="L10" i="9"/>
  <c r="O12" i="9"/>
  <c r="O41" i="9"/>
  <c r="L37" i="9"/>
  <c r="O37" i="9" s="1"/>
  <c r="P20" i="5"/>
  <c r="M18" i="5"/>
  <c r="P18" i="5" s="1"/>
  <c r="M10" i="3"/>
  <c r="L37" i="16"/>
  <c r="O37" i="16" s="1"/>
  <c r="O41" i="16"/>
  <c r="O10" i="17"/>
  <c r="L8" i="17"/>
  <c r="O8" i="17" s="1"/>
  <c r="M8" i="12"/>
  <c r="P8" i="12" s="1"/>
  <c r="O20" i="8"/>
  <c r="L18" i="8"/>
  <c r="O18" i="8" s="1"/>
  <c r="O20" i="12"/>
  <c r="L18" i="12"/>
  <c r="O18" i="12" s="1"/>
  <c r="M37" i="7"/>
  <c r="P37" i="7" s="1"/>
  <c r="P26" i="1"/>
  <c r="M16" i="1"/>
  <c r="P16" i="1" s="1"/>
  <c r="M10" i="13"/>
  <c r="O94" i="2"/>
  <c r="L94" i="1"/>
  <c r="O94" i="1" s="1"/>
  <c r="M37" i="14"/>
  <c r="P37" i="14" s="1"/>
  <c r="P16" i="5"/>
  <c r="M10" i="5"/>
  <c r="M37" i="17"/>
  <c r="P37" i="17" s="1"/>
  <c r="P20" i="10"/>
  <c r="M18" i="10"/>
  <c r="P18" i="10" s="1"/>
  <c r="L37" i="15"/>
  <c r="O37" i="15" s="1"/>
  <c r="O41" i="15"/>
  <c r="O20" i="15"/>
  <c r="L18" i="15"/>
  <c r="O18" i="15" s="1"/>
  <c r="P20" i="9"/>
  <c r="M18" i="9"/>
  <c r="P18" i="9" s="1"/>
  <c r="P20" i="15"/>
  <c r="M18" i="15"/>
  <c r="P18" i="15" s="1"/>
  <c r="O41" i="8"/>
  <c r="L37" i="8"/>
  <c r="O37" i="8" s="1"/>
  <c r="O118" i="7"/>
  <c r="L118" i="1"/>
  <c r="O118" i="1" s="1"/>
  <c r="O20" i="7"/>
  <c r="L18" i="7"/>
  <c r="O18" i="7" s="1"/>
  <c r="P16" i="9"/>
  <c r="M10" i="9"/>
  <c r="P66" i="3"/>
  <c r="M37" i="3"/>
  <c r="P37" i="3" s="1"/>
  <c r="P37" i="4"/>
  <c r="P66" i="16"/>
  <c r="M37" i="16"/>
  <c r="P37" i="16" s="1"/>
  <c r="O9" i="7"/>
  <c r="L10" i="7"/>
  <c r="O10" i="7" s="1"/>
  <c r="O12" i="7"/>
  <c r="L10" i="16"/>
  <c r="O12" i="16"/>
  <c r="L10" i="5"/>
  <c r="O12" i="5"/>
  <c r="P20" i="1"/>
  <c r="M18" i="1"/>
  <c r="P18" i="1" s="1"/>
  <c r="P16" i="15"/>
  <c r="M10" i="15"/>
  <c r="P140" i="15"/>
  <c r="M37" i="15"/>
  <c r="P37" i="15" s="1"/>
  <c r="L8" i="14"/>
  <c r="O8" i="14" s="1"/>
  <c r="P329" i="5"/>
  <c r="M329" i="1"/>
  <c r="P329" i="1" s="1"/>
  <c r="O12" i="11"/>
  <c r="L10" i="11"/>
  <c r="L310" i="1"/>
  <c r="O310" i="1" s="1"/>
  <c r="M37" i="5"/>
  <c r="P37" i="5" s="1"/>
  <c r="O20" i="16"/>
  <c r="L18" i="16"/>
  <c r="O18" i="16" s="1"/>
  <c r="P66" i="6"/>
  <c r="M37" i="6"/>
  <c r="P37" i="6" s="1"/>
  <c r="M37" i="13"/>
  <c r="P37" i="13" s="1"/>
  <c r="P20" i="8"/>
  <c r="M18" i="8"/>
  <c r="P18" i="8" s="1"/>
  <c r="M8" i="2"/>
  <c r="P8" i="2" s="1"/>
  <c r="O220" i="2"/>
  <c r="L220" i="1"/>
  <c r="O220" i="1" s="1"/>
  <c r="L329" i="1"/>
  <c r="O329" i="1" s="1"/>
  <c r="P16" i="8"/>
  <c r="M10" i="8"/>
  <c r="O20" i="5"/>
  <c r="L18" i="5"/>
  <c r="O18" i="5" s="1"/>
  <c r="P12" i="1"/>
  <c r="P20" i="14"/>
  <c r="M18" i="14"/>
  <c r="P18" i="14" s="1"/>
  <c r="M8" i="16" l="1"/>
  <c r="P8" i="16" s="1"/>
  <c r="L8" i="18"/>
  <c r="O8" i="18" s="1"/>
  <c r="M10" i="1"/>
  <c r="P10" i="1" s="1"/>
  <c r="M8" i="6"/>
  <c r="P8" i="6" s="1"/>
  <c r="L8" i="7"/>
  <c r="O8" i="7" s="1"/>
  <c r="P10" i="10"/>
  <c r="M8" i="10"/>
  <c r="P8" i="10" s="1"/>
  <c r="O10" i="5"/>
  <c r="L8" i="5"/>
  <c r="O8" i="5" s="1"/>
  <c r="P41" i="1"/>
  <c r="M37" i="1"/>
  <c r="P37" i="1" s="1"/>
  <c r="P10" i="11"/>
  <c r="M8" i="11"/>
  <c r="P8" i="11" s="1"/>
  <c r="P10" i="13"/>
  <c r="M8" i="13"/>
  <c r="P8" i="13" s="1"/>
  <c r="O10" i="8"/>
  <c r="L8" i="8"/>
  <c r="O8" i="8" s="1"/>
  <c r="O10" i="16"/>
  <c r="L8" i="16"/>
  <c r="O8" i="16" s="1"/>
  <c r="O41" i="1"/>
  <c r="L37" i="1"/>
  <c r="O37" i="1" s="1"/>
  <c r="P10" i="15"/>
  <c r="M8" i="15"/>
  <c r="P8" i="15" s="1"/>
  <c r="P10" i="5"/>
  <c r="M8" i="5"/>
  <c r="P8" i="5" s="1"/>
  <c r="O10" i="11"/>
  <c r="L8" i="11"/>
  <c r="O8" i="11" s="1"/>
  <c r="P10" i="9"/>
  <c r="M8" i="9"/>
  <c r="P8" i="9" s="1"/>
  <c r="O12" i="1"/>
  <c r="L10" i="1"/>
  <c r="O10" i="12"/>
  <c r="L8" i="12"/>
  <c r="O8" i="12" s="1"/>
  <c r="O20" i="1"/>
  <c r="L18" i="1"/>
  <c r="O18" i="1" s="1"/>
  <c r="P10" i="8"/>
  <c r="M8" i="8"/>
  <c r="P8" i="8" s="1"/>
  <c r="O10" i="9"/>
  <c r="L8" i="9"/>
  <c r="O8" i="9" s="1"/>
  <c r="P10" i="3"/>
  <c r="M8" i="3"/>
  <c r="P8" i="3" s="1"/>
  <c r="O10" i="15"/>
  <c r="L8" i="15"/>
  <c r="O8" i="15" s="1"/>
  <c r="P10" i="14"/>
  <c r="M8" i="14"/>
  <c r="P8" i="14" s="1"/>
  <c r="O10" i="2"/>
  <c r="L8" i="2"/>
  <c r="O8" i="2" s="1"/>
  <c r="M8" i="1" l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<sst xmlns="http://schemas.openxmlformats.org/spreadsheetml/2006/main" count="23688" uniqueCount="295">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</sst>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5703125" bestFit="1" customWidth="1"/>
    <col min="10" max="10" width="15.85546875" customWidth="1"/>
    <col min="11" max="11" width="10.8554687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1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121955513</v>
      </c>
      <c r="M8" s="23">
        <f t="shared" ca="1" si="0"/>
        <v>84754915.24000001</v>
      </c>
      <c r="N8" s="23">
        <f t="shared" ca="1" si="0"/>
        <v>95700867.460000008</v>
      </c>
      <c r="O8" s="22">
        <f t="shared" ref="O8:O16" ca="1" si="1">IF(L8&gt;0,N8*100/L8,0)</f>
        <v>78.471948586694893</v>
      </c>
      <c r="P8" s="22">
        <f t="shared" ref="P8:P16" ca="1" si="2">IF(M8&gt;0,N8*100/M8,0)</f>
        <v>112.91482882025709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121955513</v>
      </c>
      <c r="M10" s="30">
        <f t="shared" ca="1" si="4"/>
        <v>84754915.24000001</v>
      </c>
      <c r="N10" s="30">
        <f t="shared" ca="1" si="4"/>
        <v>95700867.460000008</v>
      </c>
      <c r="O10" s="29">
        <f t="shared" ca="1" si="1"/>
        <v>78.471948586694893</v>
      </c>
      <c r="P10" s="29">
        <f t="shared" ca="1" si="2"/>
        <v>112.91482882025709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100210338</v>
      </c>
      <c r="M12" s="39">
        <f t="shared" ca="1" si="6"/>
        <v>63009740.240000002</v>
      </c>
      <c r="N12" s="39">
        <f t="shared" ca="1" si="6"/>
        <v>74957946.900000006</v>
      </c>
      <c r="O12" s="39">
        <f t="shared" ca="1" si="1"/>
        <v>74.800612787075934</v>
      </c>
      <c r="P12" s="39">
        <f t="shared" ca="1" si="2"/>
        <v>118.96247566565116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65075638</v>
      </c>
      <c r="M14" s="39">
        <f t="shared" si="8"/>
        <v>0</v>
      </c>
      <c r="N14" s="39">
        <f t="shared" ca="1" si="8"/>
        <v>23283515.949999999</v>
      </c>
      <c r="O14" s="39">
        <f t="shared" ca="1" si="1"/>
        <v>35.779158938096003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21745175</v>
      </c>
      <c r="M16" s="39">
        <f t="shared" ca="1" si="10"/>
        <v>21745175</v>
      </c>
      <c r="N16" s="39">
        <f t="shared" ca="1" si="10"/>
        <v>20742920.560000002</v>
      </c>
      <c r="O16" s="50">
        <f t="shared" ca="1" si="1"/>
        <v>95.390911133159435</v>
      </c>
      <c r="P16" s="50">
        <f t="shared" ca="1" si="2"/>
        <v>95.390911133159435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81688029</v>
      </c>
      <c r="M18" s="23">
        <f t="shared" ca="1" si="11"/>
        <v>84754915.24000001</v>
      </c>
      <c r="N18" s="23">
        <f t="shared" ca="1" si="11"/>
        <v>72417351.510000005</v>
      </c>
      <c r="O18" s="22">
        <f t="shared" ref="O18:O26" ca="1" si="12">IF(L18&gt;0,N18*100/L18,0)</f>
        <v>88.651118647996768</v>
      </c>
      <c r="P18" s="22">
        <f t="shared" ref="P18:P26" ca="1" si="13">IF(M18&gt;0,N18*100/M18,0)</f>
        <v>85.44324692548652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81688029</v>
      </c>
      <c r="M20" s="30">
        <f t="shared" ca="1" si="15"/>
        <v>84754915.24000001</v>
      </c>
      <c r="N20" s="30">
        <f t="shared" ca="1" si="15"/>
        <v>72417351.510000005</v>
      </c>
      <c r="O20" s="29">
        <f t="shared" ca="1" si="12"/>
        <v>88.651118647996768</v>
      </c>
      <c r="P20" s="29">
        <f t="shared" ca="1" si="13"/>
        <v>85.44324692548652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59942854</v>
      </c>
      <c r="M22" s="42">
        <f t="shared" ca="1" si="17"/>
        <v>63009740.240000002</v>
      </c>
      <c r="N22" s="39">
        <f t="shared" ca="1" si="17"/>
        <v>51674430.950000003</v>
      </c>
      <c r="O22" s="39">
        <f t="shared" ca="1" si="12"/>
        <v>86.206157200990134</v>
      </c>
      <c r="P22" s="39">
        <f t="shared" ca="1" si="13"/>
        <v>82.010226915990216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24808154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21745175</v>
      </c>
      <c r="M26" s="50">
        <f t="shared" ca="1" si="21"/>
        <v>21745175</v>
      </c>
      <c r="N26" s="50">
        <f t="shared" ca="1" si="21"/>
        <v>20742920.560000002</v>
      </c>
      <c r="O26" s="50">
        <f t="shared" ca="1" si="12"/>
        <v>95.390911133159435</v>
      </c>
      <c r="P26" s="50">
        <f t="shared" ca="1" si="13"/>
        <v>95.390911133159435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2">L29+L30</f>
        <v>40267484</v>
      </c>
      <c r="M28" s="23">
        <f t="shared" si="22"/>
        <v>0</v>
      </c>
      <c r="N28" s="23">
        <f t="shared" ca="1" si="22"/>
        <v>23283515.949999999</v>
      </c>
      <c r="O28" s="22">
        <f t="shared" ref="O28:O30" ca="1" si="23">IF(L28&gt;0,N28*100/L28,0)</f>
        <v>57.822127526020743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40267484</v>
      </c>
      <c r="M30" s="30">
        <f t="shared" si="26"/>
        <v>0</v>
      </c>
      <c r="N30" s="30">
        <f t="shared" ca="1" si="26"/>
        <v>23283515.949999999</v>
      </c>
      <c r="O30" s="29">
        <f t="shared" ca="1" si="23"/>
        <v>57.822127526020743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40267484</v>
      </c>
      <c r="M32" s="39">
        <f t="shared" si="29"/>
        <v>0</v>
      </c>
      <c r="N32" s="39">
        <f t="shared" ca="1" si="29"/>
        <v>23283515.949999999</v>
      </c>
      <c r="O32" s="39">
        <f t="shared" ca="1" si="28"/>
        <v>57.822127526020743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40267484</v>
      </c>
      <c r="M34" s="39">
        <f t="shared" si="31"/>
        <v>0</v>
      </c>
      <c r="N34" s="39">
        <f t="shared" ca="1" si="31"/>
        <v>23283515.949999999</v>
      </c>
      <c r="O34" s="39">
        <f t="shared" ca="1" si="28"/>
        <v>57.822127526020743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81688029</v>
      </c>
      <c r="M37" s="55">
        <f t="shared" ca="1" si="32"/>
        <v>84754915.24000001</v>
      </c>
      <c r="N37" s="55">
        <f t="shared" ca="1" si="32"/>
        <v>72417351.510000005</v>
      </c>
      <c r="O37" s="56">
        <f t="shared" ca="1" si="28"/>
        <v>88.651118647996768</v>
      </c>
      <c r="P37" s="56">
        <f t="shared" ca="1" si="24"/>
        <v>85.44324692548652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3">L42+L43</f>
        <v>28127500</v>
      </c>
      <c r="M41" s="79">
        <f t="shared" ca="1" si="33"/>
        <v>28231354</v>
      </c>
      <c r="N41" s="79">
        <f t="shared" ca="1" si="33"/>
        <v>25935568.630000003</v>
      </c>
      <c r="O41" s="78">
        <f t="shared" ref="O41:O43" ca="1" si="34">IF(L41&gt;0,N41*100/L41,0)</f>
        <v>92.20715893698339</v>
      </c>
      <c r="P41" s="78">
        <f t="shared" ref="P41:P43" ca="1" si="35">IF(M41&gt;0,N41*100/M41,0)</f>
        <v>91.867958688768539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28127500</v>
      </c>
      <c r="M43" s="79">
        <f t="shared" ca="1" si="37"/>
        <v>28231354</v>
      </c>
      <c r="N43" s="79">
        <f t="shared" ca="1" si="37"/>
        <v>25935568.630000003</v>
      </c>
      <c r="O43" s="78">
        <f t="shared" ca="1" si="34"/>
        <v>92.20715893698339</v>
      </c>
      <c r="P43" s="78">
        <f t="shared" ca="1" si="35"/>
        <v>91.867958688768539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12870054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11194337.310000001</v>
      </c>
      <c r="O45" s="39">
        <f ca="1">IF(L45&gt;0,N45*100/L45,0)</f>
        <v>87.687309536118818</v>
      </c>
      <c r="P45" s="39">
        <f ca="1">IF(M45&gt;0,N45*100/M45,0)</f>
        <v>86.979722928901467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15361300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15361300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14741231.32</v>
      </c>
      <c r="O49" s="50">
        <f ca="1">IF(L49&gt;0,N49*100/L49,0)</f>
        <v>95.963436167511858</v>
      </c>
      <c r="P49" s="50">
        <f ca="1">IF(M49&gt;0,N49*100/M49,0)</f>
        <v>95.963436167511858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9826339.1400000006</v>
      </c>
      <c r="N53" s="121">
        <f t="shared" ca="1" si="38"/>
        <v>8776426.1699999999</v>
      </c>
      <c r="O53" s="120">
        <f t="shared" ref="O53:O55" ca="1" si="39">IF(L53&gt;0,N53*100/L53,0)</f>
        <v>98.217556207124233</v>
      </c>
      <c r="P53" s="120">
        <f t="shared" ref="P53:P55" ca="1" si="40">IF(M53&gt;0,N53*100/M53,0)</f>
        <v>89.315319214598162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9826339.1400000006</v>
      </c>
      <c r="N55" s="121">
        <f t="shared" ca="1" si="42"/>
        <v>8776426.1699999999</v>
      </c>
      <c r="O55" s="120">
        <f t="shared" ca="1" si="39"/>
        <v>98.217556207124233</v>
      </c>
      <c r="P55" s="120">
        <f t="shared" ca="1" si="40"/>
        <v>89.315319214598162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9826339.1400000006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8776426.1699999999</v>
      </c>
      <c r="O57" s="39">
        <f ca="1">IF(L57&gt;0,N57*100/L57,0)</f>
        <v>98.217556207124233</v>
      </c>
      <c r="P57" s="39">
        <f ca="1">IF(M57&gt;0,N57*100/M57,0)</f>
        <v>89.315319214598162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11237560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12621100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9974398.3200000003</v>
      </c>
      <c r="O66" s="151">
        <f t="shared" ref="O66:O68" ca="1" si="44">IF(L66&gt;0,N66*100/L66,0)</f>
        <v>88.759466645784315</v>
      </c>
      <c r="P66" s="151">
        <f t="shared" ref="P66:P68" ca="1" si="45">IF(M66&gt;0,N66*100/M66,0)</f>
        <v>79.029548296107308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11237560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12621100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9974398.3200000003</v>
      </c>
      <c r="O68" s="156">
        <f t="shared" ca="1" si="44"/>
        <v>88.759466645784315</v>
      </c>
      <c r="P68" s="156">
        <f t="shared" ca="1" si="45"/>
        <v>79.029548296107308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8550440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6214924.0800000001</v>
      </c>
      <c r="O70" s="168">
        <f ca="1">IF(L70&gt;0,N70*100/L70,0)</f>
        <v>86.717047537987142</v>
      </c>
      <c r="P70" s="168">
        <f ca="1">IF(M70&gt;0,N70*100/M70,0)</f>
        <v>72.685429989567794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4070660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4070660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3759474.24</v>
      </c>
      <c r="O74" s="50">
        <f ca="1">IF(L74&gt;0,N74*100/L74,0)</f>
        <v>92.355397896164263</v>
      </c>
      <c r="P74" s="50">
        <f ca="1">IF(M74&gt;0,N74*100/M74,0)</f>
        <v>92.355397896164263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8</v>
      </c>
      <c r="K88" s="163">
        <f t="shared" ca="1" si="46"/>
        <v>61.53846153846154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2491325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2538325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2195371</v>
      </c>
      <c r="O94" s="151">
        <f t="shared" ref="O94:O96" ca="1" si="48">IF(L94&gt;0,N94*100/L94,0)</f>
        <v>88.120618546355857</v>
      </c>
      <c r="P94" s="151">
        <f t="shared" ref="P94:P96" ca="1" si="49">IF(M94&gt;0,N94*100/M94,0)</f>
        <v>86.488964179133873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2491325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2538325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2195371</v>
      </c>
      <c r="O96" s="156">
        <f t="shared" ca="1" si="48"/>
        <v>88.120618546355857</v>
      </c>
      <c r="P96" s="156">
        <f t="shared" ca="1" si="49"/>
        <v>86.488964179133873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1292930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1339930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996976</v>
      </c>
      <c r="O98" s="168">
        <f ca="1">IF(L98&gt;0,N98*100/L98,0)</f>
        <v>77.109820330567004</v>
      </c>
      <c r="P98" s="168">
        <f ca="1">IF(M98&gt;0,N98*100/M98,0)</f>
        <v>74.40508086243311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1292930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240</v>
      </c>
      <c r="K117" s="143">
        <f ca="1">IF(I117&gt;0,J117*100/I117,0)</f>
        <v>120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993014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992014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851831.6</v>
      </c>
      <c r="O118" s="151">
        <f t="shared" ref="O118:O120" ca="1" si="51">IF(L118&gt;0,N118*100/L118,0)</f>
        <v>85.782436098584711</v>
      </c>
      <c r="P118" s="151">
        <f t="shared" ref="P118:P120" ca="1" si="52">IF(M118&gt;0,N118*100/M118,0)</f>
        <v>85.868909108137586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993014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992014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851831.6</v>
      </c>
      <c r="O120" s="156">
        <f t="shared" ca="1" si="51"/>
        <v>85.782436098584711</v>
      </c>
      <c r="P120" s="156">
        <f t="shared" ca="1" si="52"/>
        <v>85.868909108137586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993014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992014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851831.6</v>
      </c>
      <c r="O122" s="168">
        <f ca="1">IF(L122&gt;0,N122*100/L122,0)</f>
        <v>85.782436098584711</v>
      </c>
      <c r="P122" s="168">
        <f ca="1">IF(M122&gt;0,N122*100/M122,0)</f>
        <v>85.868909108137586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993014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9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9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240</v>
      </c>
      <c r="K132" s="224">
        <f t="shared" ref="K132:K133" ca="1" si="53">IF(I132&gt;0,J132*100/I132,0)</f>
        <v>120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250</v>
      </c>
      <c r="K133" s="224">
        <f t="shared" ca="1" si="53"/>
        <v>125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6882950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6912673.0999999996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6028949.5099999998</v>
      </c>
      <c r="O140" s="151">
        <f t="shared" ref="O140:O142" ca="1" si="54">IF(L140&gt;0,N140*100/L140,0)</f>
        <v>87.592522247001654</v>
      </c>
      <c r="P140" s="151">
        <f t="shared" ref="P140:P142" ca="1" si="55">IF(M140&gt;0,N140*100/M140,0)</f>
        <v>87.215892069306733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6882950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6912673.0999999996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6028949.5099999998</v>
      </c>
      <c r="O142" s="156">
        <f t="shared" ca="1" si="54"/>
        <v>87.592522247001654</v>
      </c>
      <c r="P142" s="156">
        <f t="shared" ca="1" si="55"/>
        <v>87.215892069306733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6644950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6674673.0999999996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5790949.5099999998</v>
      </c>
      <c r="O144" s="168">
        <f ca="1">IF(L144&gt;0,N144*100/L144,0)</f>
        <v>87.148127675904263</v>
      </c>
      <c r="P144" s="168">
        <f ca="1">IF(M144&gt;0,N144*100/M144,0)</f>
        <v>86.760046870310404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4412150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61</v>
      </c>
      <c r="K149" s="276">
        <f ca="1">IF(I149&gt;0,J149*100/I149,0)</f>
        <v>89.705882352941174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14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12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14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61</v>
      </c>
      <c r="K158" s="163">
        <f ca="1">IF(I158&gt;0,J158*100/I158,0)</f>
        <v>89.705882352941174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1902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1900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2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5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4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2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964000</v>
      </c>
      <c r="K189" s="285">
        <f ca="1">IF(I189&gt;0,J189*100/I189,0)</f>
        <v>78.75816993464052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12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8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8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1034000</v>
      </c>
      <c r="K199" s="163">
        <f t="shared" ref="K199:K201" ca="1" si="57">IF(I199&gt;0,J199*100/I199,0)</f>
        <v>84.477124183006538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964000</v>
      </c>
      <c r="K200" s="163">
        <f t="shared" ca="1" si="57"/>
        <v>78.75816993464052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17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3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90</v>
      </c>
      <c r="K215" s="224">
        <f t="shared" ref="K215:K216" ca="1" si="58">IF(I215&gt;0,J215*100/I215,0)</f>
        <v>69.230769230769226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9</v>
      </c>
      <c r="K216" s="224">
        <f t="shared" ca="1" si="58"/>
        <v>75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331890</v>
      </c>
      <c r="O220" s="151">
        <f t="shared" ref="O220:O222" ca="1" si="59">IF(L220&gt;0,N220*100/L220,0)</f>
        <v>99.81353944242278</v>
      </c>
      <c r="P220" s="151">
        <f t="shared" ref="P220:P222" ca="1" si="60">IF(M220&gt;0,N220*100/M220,0)</f>
        <v>99.81353944242278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331890</v>
      </c>
      <c r="O222" s="156">
        <f t="shared" ca="1" si="59"/>
        <v>99.81353944242278</v>
      </c>
      <c r="P222" s="156">
        <f t="shared" ca="1" si="60"/>
        <v>99.81353944242278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331890</v>
      </c>
      <c r="O224" s="168">
        <f ca="1">IF(L224&gt;0,N224*100/L224,0)</f>
        <v>99.81353944242278</v>
      </c>
      <c r="P224" s="168">
        <f ca="1">IF(M224&gt;0,N224*100/M224,0)</f>
        <v>99.81353944242278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4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26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12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971951.76</v>
      </c>
      <c r="O250" s="151">
        <f t="shared" ref="O250:O252" ca="1" si="61">IF(L250&gt;0,N250*100/L250,0)</f>
        <v>86.31898401420959</v>
      </c>
      <c r="P250" s="151">
        <f t="shared" ref="P250:P252" ca="1" si="62">IF(M250&gt;0,N250*100/M250,0)</f>
        <v>86.31898401420959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971951.76</v>
      </c>
      <c r="O252" s="156">
        <f t="shared" ca="1" si="61"/>
        <v>86.31898401420959</v>
      </c>
      <c r="P252" s="156">
        <f t="shared" ca="1" si="62"/>
        <v>86.31898401420959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971951.76</v>
      </c>
      <c r="O254" s="168">
        <f ca="1">IF(L254&gt;0,N254*100/L254,0)</f>
        <v>86.31898401420959</v>
      </c>
      <c r="P254" s="168">
        <f ca="1">IF(M254&gt;0,N254*100/M254,0)</f>
        <v>86.31898401420959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7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6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7</v>
      </c>
      <c r="K264" s="163">
        <f t="shared" ref="K264:K267" ca="1" si="63">IF(I264&gt;0,J264*100/I264,0)</f>
        <v>87.5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140</v>
      </c>
      <c r="K266" s="163">
        <f t="shared" ca="1" si="63"/>
        <v>77.777777777777771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2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2502720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1923875.89</v>
      </c>
      <c r="O271" s="151">
        <f t="shared" ref="O271:O273" ca="1" si="64">IF(L271&gt;0,N271*100/L271,0)</f>
        <v>77.697826824441663</v>
      </c>
      <c r="P271" s="151">
        <f t="shared" ref="P271:P273" ca="1" si="65">IF(M271&gt;0,N271*100/M271,0)</f>
        <v>76.871399517325145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2502720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1923875.89</v>
      </c>
      <c r="O273" s="156">
        <f t="shared" ca="1" si="64"/>
        <v>77.697826824441663</v>
      </c>
      <c r="P273" s="156">
        <f t="shared" ca="1" si="65"/>
        <v>76.871399517325145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2502720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1923875.89</v>
      </c>
      <c r="O275" s="168">
        <f ca="1">IF(L275&gt;0,N275*100/L275,0)</f>
        <v>77.697826824441663</v>
      </c>
      <c r="P275" s="168">
        <f ca="1">IF(M275&gt;0,N275*100/M275,0)</f>
        <v>76.871399517325145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2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1022800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1022800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663223.42999999993</v>
      </c>
      <c r="O310" s="151">
        <f t="shared" ref="O310:O312" ca="1" si="68">IF(L310&gt;0,N310*100/L310,0)</f>
        <v>64.843902033633157</v>
      </c>
      <c r="P310" s="151">
        <f t="shared" ref="P310:P312" ca="1" si="69">IF(M310&gt;0,N310*100/M310,0)</f>
        <v>64.843902033633157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1022800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1022800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663223.42999999993</v>
      </c>
      <c r="O312" s="156">
        <f t="shared" ca="1" si="68"/>
        <v>64.843902033633157</v>
      </c>
      <c r="P312" s="156">
        <f t="shared" ca="1" si="69"/>
        <v>64.843902033633157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1022800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1022800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663223.42999999993</v>
      </c>
      <c r="O314" s="168">
        <f ca="1">IF(L314&gt;0,N314*100/L314,0)</f>
        <v>64.843902033633157</v>
      </c>
      <c r="P314" s="168">
        <f ca="1">IF(M314&gt;0,N314*100/M314,0)</f>
        <v>64.843902033633157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1022800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5707</v>
      </c>
      <c r="K328" s="317">
        <f ca="1">IF(I328&gt;0,J328*100/I328,0)</f>
        <v>71.795194364070952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17941810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18528320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14713820.200000003</v>
      </c>
      <c r="O329" s="151">
        <f t="shared" ref="O329:O331" ca="1" si="70">IF(L329&gt;0,N329*100/L329,0)</f>
        <v>82.008561009173562</v>
      </c>
      <c r="P329" s="151">
        <f t="shared" ref="P329:P331" ca="1" si="71">IF(M329&gt;0,N329*100/M329,0)</f>
        <v>79.412597580352681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17941810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18528320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14713820.200000003</v>
      </c>
      <c r="O331" s="156">
        <f t="shared" ca="1" si="70"/>
        <v>82.008561009173562</v>
      </c>
      <c r="P331" s="156">
        <f t="shared" ca="1" si="71"/>
        <v>79.412597580352681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17651500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13908000.200000003</v>
      </c>
      <c r="O333" s="168">
        <f ca="1">IF(L333&gt;0,N333*100/L333,0)</f>
        <v>81.500195429355671</v>
      </c>
      <c r="P333" s="168">
        <f ca="1">IF(M333&gt;0,N333*100/M333,0)</f>
        <v>78.792171770104531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876820</v>
      </c>
      <c r="M337" s="50">
        <f ca="1">L337</f>
        <v>876820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91.902556967222466</v>
      </c>
      <c r="P337" s="50">
        <f ca="1">IF(M337&gt;0,N337*100/M337,0)</f>
        <v>91.902556967222466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5102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37119.32</v>
      </c>
      <c r="K340" s="342">
        <f t="shared" ca="1" si="72"/>
        <v>88.148468297316555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7740</v>
      </c>
      <c r="K341" s="342">
        <f t="shared" ca="1" si="72"/>
        <v>97.370738457667628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72608.889999999956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156</v>
      </c>
      <c r="K343" s="342">
        <f t="shared" ca="1" si="72"/>
        <v>1.9625110076739212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1223.5899999999999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5707</v>
      </c>
      <c r="K345" s="342">
        <f t="shared" ca="1" si="72"/>
        <v>71.795194364070952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53355.319999999985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40267484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23283515.949999966</v>
      </c>
      <c r="O347" s="357">
        <f ca="1">+IF(L347&gt;0,N347*100/L347,0)</f>
        <v>57.822127526020665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1468</v>
      </c>
      <c r="K349" s="371">
        <f t="shared" ref="K349:K350" ca="1" si="73">IF(I349&gt;0,J349*100/I349,0)</f>
        <v>79.351351351351354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4101374.05</v>
      </c>
      <c r="O349" s="372">
        <f ca="1">+IF(L349&gt;0,N349*100/L349,0)</f>
        <v>77.312938038417315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4101374.05</v>
      </c>
      <c r="O352" s="165">
        <f t="shared" ca="1" si="74"/>
        <v>77.312938038417315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4101374.05</v>
      </c>
      <c r="O354" s="168">
        <f t="shared" ca="1" si="74"/>
        <v>77.312938038417315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831348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1326918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1343081.4499999997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600026.6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1468</v>
      </c>
      <c r="K375" s="163">
        <f t="shared" ref="K375:K377" ca="1" si="76">IF(I375&gt;0,J375*100/I375,0)</f>
        <v>79.351351351351354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671</v>
      </c>
      <c r="K376" s="163">
        <f t="shared" ca="1" si="76"/>
        <v>87.369791666666671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797</v>
      </c>
      <c r="K377" s="163">
        <f t="shared" ca="1" si="76"/>
        <v>73.659889094269872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3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6500</v>
      </c>
      <c r="K380" s="371">
        <f t="shared" ref="K380:K381" ca="1" si="77">IF(I380&gt;0,J380*100/I380,0)</f>
        <v>48.148148148148145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6116380.0399999991</v>
      </c>
      <c r="O380" s="372">
        <f ca="1">+IF(L380&gt;0,N380*100/L380,0)</f>
        <v>44.304578966049263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6116380.0399999991</v>
      </c>
      <c r="O383" s="165">
        <f t="shared" ca="1" si="78"/>
        <v>44.304578966049263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6116380.0399999991</v>
      </c>
      <c r="O385" s="168">
        <f t="shared" ca="1" si="78"/>
        <v>44.304578966049263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2557267.2000000002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1878635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1180453.0899999999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500024.75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6500</v>
      </c>
      <c r="K397" s="163">
        <f t="shared" ca="1" si="79"/>
        <v>48.148148148148145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895</v>
      </c>
      <c r="K398" s="163">
        <f t="shared" ca="1" si="79"/>
        <v>66.296296296296291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2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2984779</v>
      </c>
      <c r="O401" s="372">
        <f ca="1">+IF(L401&gt;0,N401*100/L401,0)</f>
        <v>92.507686299790493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959</v>
      </c>
      <c r="K402" s="371">
        <f t="shared" ca="1" si="80"/>
        <v>100.20898641588296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2984779</v>
      </c>
      <c r="O404" s="168">
        <f t="shared" ca="1" si="81"/>
        <v>92.507686299790493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2984779</v>
      </c>
      <c r="O406" s="168">
        <f t="shared" ca="1" si="81"/>
        <v>92.507686299790493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1900554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685490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398735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959</v>
      </c>
      <c r="K416" s="201">
        <f t="shared" ref="K416:K432" ca="1" si="82">IF(I416&gt;0,J416*100/I416,0)</f>
        <v>100.20898641588296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574</v>
      </c>
      <c r="K421" s="201">
        <f t="shared" ca="1" si="82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574</v>
      </c>
      <c r="K425" s="163">
        <f t="shared" ca="1" si="82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734</v>
      </c>
      <c r="K430" s="201">
        <f t="shared" ca="1" si="82"/>
        <v>94.832041343669246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190</v>
      </c>
      <c r="K431" s="163">
        <f t="shared" ca="1" si="82"/>
        <v>95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544</v>
      </c>
      <c r="K432" s="163">
        <f t="shared" ca="1" si="82"/>
        <v>94.773519163763069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2106100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1643557.7899999998</v>
      </c>
      <c r="O435" s="411">
        <f t="shared" ref="O435:O439" ca="1" si="83">+IF(L435&gt;0,N435*100/L435,0)</f>
        <v>78.03797492996533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2106100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1643557.7899999998</v>
      </c>
      <c r="O437" s="168">
        <f t="shared" ca="1" si="83"/>
        <v>78.03797492996533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2106100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1643557.7899999998</v>
      </c>
      <c r="O439" s="168">
        <f t="shared" ca="1" si="83"/>
        <v>78.03797492996533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1143338.5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500219.29000000004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2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762271.5</v>
      </c>
      <c r="K455" s="371">
        <f ca="1">IF(I455&gt;0,J455*100/I455,0)</f>
        <v>95.331841750479612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7887958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3714509.5900000003</v>
      </c>
      <c r="O455" s="372">
        <f t="shared" ref="O455:O459" ca="1" si="85">+IF(L455&gt;0,N455*100/L455,0)</f>
        <v>47.090889555953524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7887958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3714509.5900000003</v>
      </c>
      <c r="O457" s="168">
        <f t="shared" ca="1" si="85"/>
        <v>47.090889555953524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7887958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3714509.5900000003</v>
      </c>
      <c r="O459" s="168">
        <f t="shared" ca="1" si="85"/>
        <v>47.090889555953524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1030877.5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2683632.09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762271.5</v>
      </c>
      <c r="K464" s="268">
        <f t="shared" ref="K464:K515" ca="1" si="86">IF(I464&gt;0,J464*100/I464,0)</f>
        <v>95.331841750479612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799652.23</v>
      </c>
      <c r="K465" s="201">
        <f t="shared" ca="1" si="86"/>
        <v>100.00678215803441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621325.86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78540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161049.07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17277.3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1909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799642.17999999982</v>
      </c>
      <c r="K473" s="201">
        <f t="shared" ca="1" si="86"/>
        <v>100.00552527645139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120875.38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762271.5</v>
      </c>
      <c r="K481" s="201">
        <f t="shared" ca="1" si="86"/>
        <v>95.331841750479612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89290</v>
      </c>
      <c r="K482" s="201">
        <f t="shared" ca="1" si="86"/>
        <v>93.818625030208153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681615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80713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26493.72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2400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17140.39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1883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16819.43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1840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320.95999999999998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43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37022.39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4294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30312.27</v>
      </c>
      <c r="K497" s="444">
        <f t="shared" ca="1" si="86"/>
        <v>66.114705112545806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30312.27</v>
      </c>
      <c r="K498" s="201">
        <f t="shared" ca="1" si="86"/>
        <v>66.114705112545806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2364</v>
      </c>
      <c r="K499" s="201">
        <f t="shared" ca="1" si="86"/>
        <v>63.276231263383295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29056.25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2243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15491.95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1248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13525.3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993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39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2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697.02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66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553.02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51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144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15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559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55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2815.24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244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834.82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56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1787.11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183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193.31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5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466575</v>
      </c>
      <c r="O533" s="411">
        <f t="shared" ref="O533:O537" ca="1" si="87">+IF(L533&gt;0,N533*100/L533,0)</f>
        <v>78.323820715125066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466575</v>
      </c>
      <c r="O535" s="168">
        <f t="shared" ca="1" si="87"/>
        <v>78.323820715125066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466575</v>
      </c>
      <c r="O537" s="168">
        <f t="shared" ca="1" si="87"/>
        <v>78.323820715125066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140201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4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24702</v>
      </c>
      <c r="K551" s="410">
        <f ca="1">IF(I551&gt;0,J551*100/I551,0)</f>
        <v>98.808000000000007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1165088.01</v>
      </c>
      <c r="O551" s="411">
        <f t="shared" ref="O551:O555" ca="1" si="89">+IF(L551&gt;0,N551*100/L551,0)</f>
        <v>76.149543137254895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1165088.01</v>
      </c>
      <c r="O553" s="168">
        <f t="shared" ca="1" si="89"/>
        <v>76.149543137254895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1165088.01</v>
      </c>
      <c r="O555" s="168">
        <f t="shared" ca="1" si="89"/>
        <v>76.149543137254895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505852.11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659235.9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24702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487.96444444444444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2499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75220</v>
      </c>
      <c r="K564" s="371">
        <f ca="1">IF(I564&gt;0,J564*100/I564,0)</f>
        <v>231.09062980030723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1772513.8900000001</v>
      </c>
      <c r="O564" s="372">
        <f t="shared" ref="O564:O568" ca="1" si="90">+IF(L564&gt;0,N564*100/L564,0)</f>
        <v>74.407843721664378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1772513.8900000001</v>
      </c>
      <c r="O566" s="168">
        <f t="shared" ca="1" si="90"/>
        <v>74.407843721664378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1772513.8900000001</v>
      </c>
      <c r="O568" s="168">
        <f t="shared" ca="1" si="90"/>
        <v>74.407843721664378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1299639.3000000003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472874.59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75220</v>
      </c>
      <c r="K573" s="201">
        <f ca="1">IF(I573&gt;0,J573*100/I573,0)</f>
        <v>231.09062980030723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110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6398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67253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113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1456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254</v>
      </c>
      <c r="K580" s="371">
        <f ca="1">IF(I580&gt;0,J580*100/I580,0)</f>
        <v>21.096345514950166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1282192.5799999998</v>
      </c>
      <c r="O580" s="372">
        <f t="shared" ref="O580:O584" ca="1" si="92">+IF(L580&gt;0,N580*100/L580,0)</f>
        <v>38.927504314171244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1282192.5799999998</v>
      </c>
      <c r="O582" s="168">
        <f t="shared" ca="1" si="92"/>
        <v>38.927504314171244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1282192.5799999998</v>
      </c>
      <c r="O584" s="168">
        <f t="shared" ca="1" si="92"/>
        <v>38.927504314171244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512324.24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758868.33999999985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1129</v>
      </c>
      <c r="K589" s="163">
        <f t="shared" ref="K589:K596" ca="1" si="93">IF(I589&gt;0,J589*100/I589,0)</f>
        <v>93.770764119601324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855.01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776</v>
      </c>
      <c r="K591" s="163">
        <f t="shared" ca="1" si="93"/>
        <v>64.451827242524914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556.79999999999995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279</v>
      </c>
      <c r="K593" s="163">
        <f t="shared" ca="1" si="93"/>
        <v>23.172757475083056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182.03999999999996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254</v>
      </c>
      <c r="K595" s="163">
        <f t="shared" ca="1" si="93"/>
        <v>21.096345514950166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163.52999999999997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36546</v>
      </c>
      <c r="O597" s="411">
        <f t="shared" ref="O597:O601" ca="1" si="94">+IF(L597&gt;0,N597*100/L597,0)</f>
        <v>27.061088485746019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36546</v>
      </c>
      <c r="O599" s="168">
        <f t="shared" ca="1" si="94"/>
        <v>27.061088485746019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36546</v>
      </c>
      <c r="O601" s="168">
        <f t="shared" ca="1" si="94"/>
        <v>27.061088485746019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35346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1622.75</v>
      </c>
      <c r="K613" s="163">
        <f t="shared" ca="1" si="95"/>
        <v>110.39115646258503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746.75</v>
      </c>
      <c r="K614" s="163">
        <f t="shared" ca="1" si="95"/>
        <v>50.799319727891159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347</v>
      </c>
      <c r="K616" s="163">
        <f t="shared" ca="1" si="95"/>
        <v>23.605442176870749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96093011.260000005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71397102.670000002</v>
      </c>
      <c r="K628" s="342">
        <f t="shared" ref="K628:K635" ca="1" si="97">IF(I628&gt;0,J628*100/I628,0)</f>
        <v>74.299995112880794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3896</v>
      </c>
      <c r="K629" s="342">
        <f t="shared" ca="1" si="97"/>
        <v>80.529144274493589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13474065.050000001</v>
      </c>
      <c r="K630" s="342">
        <f t="shared" ca="1" si="97"/>
        <v>12.043740862217186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2288</v>
      </c>
      <c r="K631" s="342">
        <f t="shared" ca="1" si="97"/>
        <v>52.142206016408387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24472617.200000003</v>
      </c>
      <c r="K632" s="342">
        <f t="shared" ca="1" si="97"/>
        <v>32.00976206361247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3940</v>
      </c>
      <c r="K633" s="342">
        <f t="shared" ca="1" si="97"/>
        <v>62.282643060385709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86775000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73601000</v>
      </c>
      <c r="K634" s="342">
        <f t="shared" ca="1" si="97"/>
        <v>84.818208009219248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2624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2173</v>
      </c>
      <c r="K635" s="487">
        <f t="shared" ca="1" si="97"/>
        <v>82.8125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35446</v>
      </c>
      <c r="O636" s="510">
        <f t="shared" ref="O636:O640" ca="1" si="98">+IF(L636&gt;0,N636*100/L636,0)</f>
        <v>13.121101630605786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35446</v>
      </c>
      <c r="O638" s="522">
        <f t="shared" ca="1" si="98"/>
        <v>13.121101630605786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35446</v>
      </c>
      <c r="O640" s="522">
        <f t="shared" ca="1" si="98"/>
        <v>13.121101630605786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35446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52.44</v>
      </c>
      <c r="K648" s="537">
        <f t="shared" ref="K648:K651" ca="1" si="99">IF(I648&gt;0,J648*100/I648,0)</f>
        <v>42.634146341463413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7">
        <f t="shared" ref="O648:O651" ca="1" si="10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2560</v>
      </c>
      <c r="O649" s="537">
        <f t="shared" ca="1" si="100"/>
        <v>37.42690058479532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55.75</v>
      </c>
      <c r="K650" s="537">
        <f t="shared" ca="1" si="99"/>
        <v>2.8242147922998986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7">
        <f t="shared" ca="1" si="100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820</v>
      </c>
      <c r="K651" s="537">
        <f t="shared" ca="1" si="99"/>
        <v>45.682451253481894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11340</v>
      </c>
      <c r="O651" s="537">
        <f t="shared" ca="1" si="100"/>
        <v>25.270194986072422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72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19506</v>
      </c>
      <c r="O661" s="537">
        <f ca="1">IF(L661&gt;0,N661*100/L661,0)</f>
        <v>11.674646875748145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1363.28</v>
      </c>
      <c r="K663" s="537">
        <f ca="1">IF(I663&gt;0,J663*100/I663,0)</f>
        <v>32.637778309791713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8</v>
      </c>
      <c r="K665" s="537">
        <f ca="1">IF(I665&gt;0,J665*100/I665,0)</f>
        <v>10.810810810810811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2040</v>
      </c>
      <c r="O665" s="537">
        <f ca="1">IF(L665&gt;0,N665*100/L665,0)</f>
        <v>22.972972972972972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179.88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7">
        <f ca="1">IF(I668&gt;0,J668*100/I668,0)</f>
        <v>0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0</v>
      </c>
      <c r="K671" s="537">
        <f ca="1">IF(I671&gt;0,J671*100/I671,0)</f>
        <v>0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7076869</v>
      </c>
      <c r="M8" s="23">
        <f t="shared" ca="1" si="0"/>
        <v>4518544.3</v>
      </c>
      <c r="N8" s="23">
        <f t="shared" ca="1" si="0"/>
        <v>5317083.7699999996</v>
      </c>
      <c r="O8" s="22">
        <f t="shared" ref="O8:O16" ca="1" si="1">IF(L8&gt;0,N8*100/L8,0)</f>
        <v>75.133279561907955</v>
      </c>
      <c r="P8" s="22">
        <f t="shared" ref="P8:P16" ca="1" si="2">IF(M8&gt;0,N8*100/M8,0)</f>
        <v>117.67249399325352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7076869</v>
      </c>
      <c r="M10" s="30">
        <f t="shared" ca="1" si="4"/>
        <v>4518544.3</v>
      </c>
      <c r="N10" s="30">
        <f t="shared" ca="1" si="4"/>
        <v>5317083.7699999996</v>
      </c>
      <c r="O10" s="29">
        <f t="shared" ca="1" si="1"/>
        <v>75.133279561907955</v>
      </c>
      <c r="P10" s="29">
        <f t="shared" ca="1" si="2"/>
        <v>117.67249399325352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6955869</v>
      </c>
      <c r="M12" s="39">
        <f t="shared" ca="1" si="6"/>
        <v>4397544.3</v>
      </c>
      <c r="N12" s="39">
        <f t="shared" ca="1" si="6"/>
        <v>5242083.7699999996</v>
      </c>
      <c r="O12" s="39">
        <f t="shared" ca="1" si="1"/>
        <v>75.362025506805821</v>
      </c>
      <c r="P12" s="39">
        <f t="shared" ca="1" si="2"/>
        <v>119.20479732290588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4755769</v>
      </c>
      <c r="M14" s="39">
        <f t="shared" si="8"/>
        <v>0</v>
      </c>
      <c r="N14" s="39">
        <f t="shared" ca="1" si="8"/>
        <v>1654271.8599999999</v>
      </c>
      <c r="O14" s="39">
        <f t="shared" ca="1" si="1"/>
        <v>34.784529273814606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121000</v>
      </c>
      <c r="M16" s="39">
        <f t="shared" ca="1" si="10"/>
        <v>121000</v>
      </c>
      <c r="N16" s="39">
        <f t="shared" ca="1" si="10"/>
        <v>75000</v>
      </c>
      <c r="O16" s="50">
        <f t="shared" ca="1" si="1"/>
        <v>61.983471074380162</v>
      </c>
      <c r="P16" s="50">
        <f t="shared" ca="1" si="2"/>
        <v>61.983471074380162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4334830</v>
      </c>
      <c r="M18" s="23">
        <f t="shared" ca="1" si="11"/>
        <v>4518544.3</v>
      </c>
      <c r="N18" s="23">
        <f t="shared" ca="1" si="11"/>
        <v>3662811.9099999997</v>
      </c>
      <c r="O18" s="22">
        <f t="shared" ref="O18:O20" ca="1" si="12">IF(L18&gt;0,N18*100/L18,0)</f>
        <v>84.49724464396526</v>
      </c>
      <c r="P18" s="22">
        <f t="shared" ref="P18:P26" ca="1" si="13">IF(M18&gt;0,N18*100/M18,0)</f>
        <v>81.061768277894274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4334830</v>
      </c>
      <c r="M20" s="30">
        <f t="shared" ca="1" si="15"/>
        <v>4518544.3</v>
      </c>
      <c r="N20" s="30">
        <f t="shared" ca="1" si="15"/>
        <v>3662811.9099999997</v>
      </c>
      <c r="O20" s="29">
        <f t="shared" ca="1" si="12"/>
        <v>84.49724464396526</v>
      </c>
      <c r="P20" s="29">
        <f t="shared" ca="1" si="13"/>
        <v>81.061768277894274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4213830</v>
      </c>
      <c r="M22" s="42">
        <f t="shared" ca="1" si="18"/>
        <v>4397544.3</v>
      </c>
      <c r="N22" s="39">
        <f t="shared" ca="1" si="18"/>
        <v>3587811.9099999997</v>
      </c>
      <c r="O22" s="39">
        <f t="shared" ca="1" si="17"/>
        <v>85.143726965729499</v>
      </c>
      <c r="P22" s="39">
        <f t="shared" ca="1" si="13"/>
        <v>81.586714430597084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2013730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121000</v>
      </c>
      <c r="M26" s="50">
        <f t="shared" ca="1" si="22"/>
        <v>121000</v>
      </c>
      <c r="N26" s="50">
        <f t="shared" ca="1" si="22"/>
        <v>75000</v>
      </c>
      <c r="O26" s="50">
        <f t="shared" ca="1" si="17"/>
        <v>61.983471074380162</v>
      </c>
      <c r="P26" s="50">
        <f t="shared" ca="1" si="13"/>
        <v>61.983471074380162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1654271.8599999999</v>
      </c>
      <c r="O28" s="22">
        <f t="shared" ref="O28:O30" ca="1" si="24">IF(L28&gt;0,N28*100/L28,0)</f>
        <v>60.329990200722889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1654271.8599999999</v>
      </c>
      <c r="O30" s="29">
        <f t="shared" ca="1" si="24"/>
        <v>60.329990200722889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1654271.8599999999</v>
      </c>
      <c r="O32" s="39">
        <f t="shared" ca="1" si="29"/>
        <v>60.329990200722889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1654271.8599999999</v>
      </c>
      <c r="O34" s="39">
        <f t="shared" ca="1" si="29"/>
        <v>60.329990200722889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4334830</v>
      </c>
      <c r="M37" s="55">
        <f t="shared" ca="1" si="33"/>
        <v>4518544.3</v>
      </c>
      <c r="N37" s="55">
        <f t="shared" ca="1" si="33"/>
        <v>3662811.9099999997</v>
      </c>
      <c r="O37" s="56">
        <f t="shared" ca="1" si="29"/>
        <v>84.49724464396526</v>
      </c>
      <c r="P37" s="56">
        <f t="shared" ca="1" si="25"/>
        <v>81.061768277894274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900668.05</v>
      </c>
      <c r="O41" s="78">
        <f t="shared" ref="O41:O43" ca="1" si="35">IF(L41&gt;0,N41*100/L41,0)</f>
        <v>86.761203159618532</v>
      </c>
      <c r="P41" s="78">
        <f t="shared" ref="P41:P43" ca="1" si="36">IF(M41&gt;0,N41*100/M41,0)</f>
        <v>86.761203159618532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900668.05</v>
      </c>
      <c r="O43" s="78">
        <f t="shared" ca="1" si="35"/>
        <v>86.761203159618532</v>
      </c>
      <c r="P43" s="78">
        <f t="shared" ca="1" si="36"/>
        <v>86.761203159618532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IFERROR(__xludf.DUMMYFUNCTION("IMPORTRANGE(""https://docs.google.com/spreadsheets/d/1Yj_ptqi66GCucihVvJfMjLAmec39IyEx_6qawtMGysU/edit?usp=sharing"",""สบก!R28"")"),900668.05)</f>
        <v>900668.05</v>
      </c>
      <c r="O45" s="39">
        <f ca="1">IF(L45&gt;0,N45*100/L45,0)</f>
        <v>86.761203159618532</v>
      </c>
      <c r="P45" s="39">
        <f ca="1">IF(M45&gt;0,N45*100/M45,0)</f>
        <v>86.761203159618532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493434.3</v>
      </c>
      <c r="N53" s="121">
        <f t="shared" ca="1" si="39"/>
        <v>485703.3</v>
      </c>
      <c r="O53" s="120">
        <f t="shared" ref="O53:O55" ca="1" si="40">IF(L53&gt;0,N53*100/L53,0)</f>
        <v>121.425825</v>
      </c>
      <c r="P53" s="120">
        <f t="shared" ref="P53:P55" ca="1" si="41">IF(M53&gt;0,N53*100/M53,0)</f>
        <v>98.43322606474662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493434.3</v>
      </c>
      <c r="N55" s="121">
        <f t="shared" ca="1" si="43"/>
        <v>485703.3</v>
      </c>
      <c r="O55" s="120">
        <f t="shared" ca="1" si="40"/>
        <v>121.425825</v>
      </c>
      <c r="P55" s="120">
        <f t="shared" ca="1" si="41"/>
        <v>98.43322606474662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IFERROR(__xludf.DUMMYFUNCTION("IMPORTRANGE(""https://docs.google.com/spreadsheets/d/1Yj_ptqi66GCucihVvJfMjLAmec39IyEx_6qawtMGysU/edit?usp=sharing"",""สบก!Z28"")"),493434.3)</f>
        <v>493434.3</v>
      </c>
      <c r="N57" s="50">
        <f ca="1">IFERROR(__xludf.DUMMYFUNCTION("IMPORTRANGE(""https://docs.google.com/spreadsheets/d/1Yj_ptqi66GCucihVvJfMjLAmec39IyEx_6qawtMGysU/edit?usp=sharing"",""สบก!AA28"")"),485703.3)</f>
        <v>485703.3</v>
      </c>
      <c r="O57" s="39">
        <f ca="1">IF(L57&gt;0,N57*100/L57,0)</f>
        <v>121.425825</v>
      </c>
      <c r="P57" s="39">
        <f ca="1">IF(M57&gt;0,N57*100/M57,0)</f>
        <v>98.43322606474662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1752600</v>
      </c>
      <c r="M66" s="152">
        <f t="shared" ca="1" si="45"/>
        <v>1797880</v>
      </c>
      <c r="N66" s="152">
        <f t="shared" ca="1" si="45"/>
        <v>1333359.3600000001</v>
      </c>
      <c r="O66" s="151">
        <f t="shared" ref="O66:O68" ca="1" si="46">IF(L66&gt;0,N66*100/L66,0)</f>
        <v>76.078931872646365</v>
      </c>
      <c r="P66" s="151">
        <f t="shared" ref="P66:P68" ca="1" si="47">IF(M66&gt;0,N66*100/M66,0)</f>
        <v>74.162867377133082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1752600</v>
      </c>
      <c r="M68" s="88">
        <f t="shared" ca="1" si="49"/>
        <v>1797880</v>
      </c>
      <c r="N68" s="88">
        <f t="shared" ca="1" si="49"/>
        <v>1333359.3600000001</v>
      </c>
      <c r="O68" s="156">
        <f t="shared" ca="1" si="46"/>
        <v>76.078931872646365</v>
      </c>
      <c r="P68" s="156">
        <f t="shared" ca="1" si="47"/>
        <v>74.162867377133082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IFERROR(__xludf.DUMMYFUNCTION("IMPORTRANGE(""https://docs.google.com/spreadsheets/d/1Yj_ptqi66GCucihVvJfMjLAmec39IyEx_6qawtMGysU/edit?usp=sharing"",""สบก!AJ28"")"),1273359.36)</f>
        <v>1273359.3600000001</v>
      </c>
      <c r="O70" s="168">
        <f ca="1">IF(L70&gt;0,N70*100/L70,0)</f>
        <v>77.332646665856927</v>
      </c>
      <c r="P70" s="168">
        <f ca="1">IF(M70&gt;0,N70*100/M70,0)</f>
        <v>75.262983190297192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IFERROR(__xludf.DUMMYFUNCTION("IMPORTRANGE(""https://docs.google.com/spreadsheets/d/1Yj_ptqi66GCucihVvJfMjLAmec39IyEx_6qawtMGysU/edit?usp=sharing"",""สบก!AG28"")"),106000)</f>
        <v>106000</v>
      </c>
      <c r="M74" s="50">
        <f ca="1">L74</f>
        <v>106000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56.60377358490566</v>
      </c>
      <c r="P74" s="50">
        <f ca="1">IF(M74&gt;0,N74*100/M74,0)</f>
        <v>56.60377358490566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IFERROR(__xludf.DUMMYFUNCTION("IMPORTRANGE(""https://docs.google.com/spreadsheets/d/11923uPwbBZFjjGgGUA6NLw09EwE0CqkOc4q9oUmW1yo/edit?usp=sharing"",""พิษณุโลก!J28"")"),3)</f>
        <v>3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395600</v>
      </c>
      <c r="M140" s="152">
        <f t="shared" ca="1" si="64"/>
        <v>403600</v>
      </c>
      <c r="N140" s="152">
        <f t="shared" ca="1" si="64"/>
        <v>319115.11</v>
      </c>
      <c r="O140" s="151">
        <f t="shared" ref="O140:O142" ca="1" si="65">IF(L140&gt;0,N140*100/L140,0)</f>
        <v>80.666104651162797</v>
      </c>
      <c r="P140" s="151">
        <f t="shared" ref="P140:P142" ca="1" si="66">IF(M140&gt;0,N140*100/M140,0)</f>
        <v>79.067172943508425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395600</v>
      </c>
      <c r="M142" s="88">
        <f t="shared" ca="1" si="68"/>
        <v>403600</v>
      </c>
      <c r="N142" s="88">
        <f t="shared" ca="1" si="68"/>
        <v>319115.11</v>
      </c>
      <c r="O142" s="156">
        <f t="shared" ca="1" si="65"/>
        <v>80.666104651162797</v>
      </c>
      <c r="P142" s="156">
        <f t="shared" ca="1" si="66"/>
        <v>79.067172943508425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395600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IFERROR(__xludf.DUMMYFUNCTION("IMPORTRANGE(""https://docs.google.com/spreadsheets/d/1Yj_ptqi66GCucihVvJfMjLAmec39IyEx_6qawtMGysU/edit?usp=sharing"",""สบก!BK28"")"),319115.11)</f>
        <v>319115.11</v>
      </c>
      <c r="O144" s="168">
        <f ca="1">IF(L144&gt;0,N144*100/L144,0)</f>
        <v>80.666104651162797</v>
      </c>
      <c r="P144" s="168">
        <f ca="1">IF(M144&gt;0,N144*100/M144,0)</f>
        <v>79.067172943508425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IFERROR(__xludf.DUMMYFUNCTION("IMPORTRANGE(""https://docs.google.com/spreadsheets/d/1Yj_ptqi66GCucihVvJfMjLAmec39IyEx_6qawtMGysU/edit?usp=sharing"",""สบก!BG28"")"),131600)</f>
        <v>131600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41810</v>
      </c>
      <c r="O271" s="151">
        <f t="shared" ref="O271:O273" ca="1" si="84">IF(L271&gt;0,N271*100/L271,0)</f>
        <v>75.742753623188406</v>
      </c>
      <c r="P271" s="151">
        <f t="shared" ref="P271:P273" ca="1" si="85">IF(M271&gt;0,N271*100/M271,0)</f>
        <v>75.742753623188406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41810</v>
      </c>
      <c r="O273" s="156">
        <f t="shared" ca="1" si="84"/>
        <v>75.742753623188406</v>
      </c>
      <c r="P273" s="156">
        <f t="shared" ca="1" si="85"/>
        <v>75.742753623188406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IFERROR(__xludf.DUMMYFUNCTION("IMPORTRANGE(""https://docs.google.com/spreadsheets/d/1Yj_ptqi66GCucihVvJfMjLAmec39IyEx_6qawtMGysU/edit?usp=sharing"",""สบก!CL28"")"),41810)</f>
        <v>41810</v>
      </c>
      <c r="O275" s="168">
        <f ca="1">IF(L275&gt;0,N275*100/L275,0)</f>
        <v>75.742753623188406</v>
      </c>
      <c r="P275" s="168">
        <f ca="1">IF(M275&gt;0,N275*100/M275,0)</f>
        <v>75.742753623188406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IFERROR(__xludf.DUMMYFUNCTION("IMPORTRANGE(""https://docs.google.com/spreadsheets/d/11923uPwbBZFjjGgGUA6NLw09EwE0CqkOc4q9oUmW1yo/edit?usp=sharing"",""พิษณุโลก!J228"")"),167)</f>
        <v>167</v>
      </c>
      <c r="K328" s="317">
        <f ca="1">IF(I328&gt;0,J328*100/I328,0)</f>
        <v>75.909090909090907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730330</v>
      </c>
      <c r="N329" s="152">
        <f t="shared" ca="1" si="98"/>
        <v>582156.09</v>
      </c>
      <c r="O329" s="151">
        <f t="shared" ref="O329:O331" ca="1" si="99">IF(L329&gt;0,N329*100/L329,0)</f>
        <v>83.965224352040153</v>
      </c>
      <c r="P329" s="151">
        <f t="shared" ref="P329:P331" ca="1" si="100">IF(M329&gt;0,N329*100/M329,0)</f>
        <v>79.711375679487361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730330</v>
      </c>
      <c r="N331" s="88">
        <f t="shared" ca="1" si="102"/>
        <v>582156.09</v>
      </c>
      <c r="O331" s="156">
        <f t="shared" ca="1" si="99"/>
        <v>83.965224352040153</v>
      </c>
      <c r="P331" s="156">
        <f t="shared" ca="1" si="100"/>
        <v>79.711375679487361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IFERROR(__xludf.DUMMYFUNCTION("IMPORTRANGE(""https://docs.google.com/spreadsheets/d/1Yj_ptqi66GCucihVvJfMjLAmec39IyEx_6qawtMGysU/edit?usp=sharing"",""สบก!DM28"")"),567156.09)</f>
        <v>567156.09</v>
      </c>
      <c r="O333" s="168">
        <f ca="1">IF(L333&gt;0,N333*100/L333,0)</f>
        <v>83.61064526115608</v>
      </c>
      <c r="P333" s="168">
        <f ca="1">IF(M333&gt;0,N333*100/M333,0)</f>
        <v>79.285936560748183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IFERROR(__xludf.DUMMYFUNCTION("IMPORTRANGE(""https://docs.google.com/spreadsheets/d/11923uPwbBZFjjGgGUA6NLw09EwE0CqkOc4q9oUmW1yo/edit?usp=sharing"",""พิษณุโลก!J234"")"),217)</f>
        <v>217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IFERROR(__xludf.DUMMYFUNCTION("IMPORTRANGE(""https://docs.google.com/spreadsheets/d/11923uPwbBZFjjGgGUA6NLw09EwE0CqkOc4q9oUmW1yo/edit?usp=sharing"",""พิษณุโลก!J235"")"),2134.71)</f>
        <v>2134.71</v>
      </c>
      <c r="K340" s="342">
        <f t="shared" ca="1" si="103"/>
        <v>104.64264705882353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IFERROR(__xludf.DUMMYFUNCTION("IMPORTRANGE(""https://docs.google.com/spreadsheets/d/11923uPwbBZFjjGgGUA6NLw09EwE0CqkOc4q9oUmW1yo/edit?usp=sharing"",""พิษณุโลก!J236"")"),276)</f>
        <v>276</v>
      </c>
      <c r="K341" s="342">
        <f t="shared" ca="1" si="103"/>
        <v>125.45454545454545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IFERROR(__xludf.DUMMYFUNCTION("IMPORTRANGE(""https://docs.google.com/spreadsheets/d/11923uPwbBZFjjGgGUA6NLw09EwE0CqkOc4q9oUmW1yo/edit?usp=sharing"",""พิษณุโลก!J237"")"),3062.56)</f>
        <v>3062.56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IFERROR(__xludf.DUMMYFUNCTION("IMPORTRANGE(""https://docs.google.com/spreadsheets/d/11923uPwbBZFjjGgGUA6NLw09EwE0CqkOc4q9oUmW1yo/edit?usp=sharing"",""พิษณุโลก!J240"")"),167)</f>
        <v>167</v>
      </c>
      <c r="K345" s="342">
        <f t="shared" ca="1" si="103"/>
        <v>75.909090909090907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IFERROR(__xludf.DUMMYFUNCTION("IMPORTRANGE(""https://docs.google.com/spreadsheets/d/11923uPwbBZFjjGgGUA6NLw09EwE0CqkOc4q9oUmW1yo/edit?usp=sharing"",""พิษณุโลก!J241"")"),1721.3)</f>
        <v>1721.3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IFERROR(__xludf.DUMMYFUNCTION("IMPORTRANGE(""https://docs.google.com/spreadsheets/d/11923uPwbBZFjjGgGUA6NLw09EwE0CqkOc4q9oUmW1yo/edit?usp=sharing"",""พิษณุโลก!M242"")"),1654271.85999999)</f>
        <v>1654271.8599999901</v>
      </c>
      <c r="O347" s="357">
        <f ca="1">+IF(L347&gt;0,N347*100/L347,0)</f>
        <v>60.329990200722534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IFERROR(__xludf.DUMMYFUNCTION("IMPORTRANGE(""https://docs.google.com/spreadsheets/d/11923uPwbBZFjjGgGUA6NLw09EwE0CqkOc4q9oUmW1yo/edit?usp=sharing"",""พิษณุโลก!M275"")"),699300.09)</f>
        <v>699300.09</v>
      </c>
      <c r="O380" s="372">
        <f ca="1">+IF(L380&gt;0,N380*100/L380,0)</f>
        <v>67.990908295414769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IFERROR(__xludf.DUMMYFUNCTION("IMPORTRANGE(""https://docs.google.com/spreadsheets/d/11923uPwbBZFjjGgGUA6NLw09EwE0CqkOc4q9oUmW1yo/edit?usp=sharing"",""พิษณุโลก!M278"")"),699300.09)</f>
        <v>699300.09</v>
      </c>
      <c r="O383" s="165">
        <f t="shared" ca="1" si="109"/>
        <v>67.990908295414769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IFERROR(__xludf.DUMMYFUNCTION("IMPORTRANGE(""https://docs.google.com/spreadsheets/d/11923uPwbBZFjjGgGUA6NLw09EwE0CqkOc4q9oUmW1yo/edit?usp=sharing"",""พิษณุโลก!M280"")"),699300.09)</f>
        <v>699300.09</v>
      </c>
      <c r="O385" s="168">
        <f t="shared" ca="1" si="109"/>
        <v>67.990908295414769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IFERROR(__xludf.DUMMYFUNCTION("IMPORTRANGE(""https://docs.google.com/spreadsheets/d/11923uPwbBZFjjGgGUA6NLw09EwE0CqkOc4q9oUmW1yo/edit?usp=sharing"",""พิษณุโลก!M282"")"),420000)</f>
        <v>420000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IFERROR(__xludf.DUMMYFUNCTION("IMPORTRANGE(""https://docs.google.com/spreadsheets/d/11923uPwbBZFjjGgGUA6NLw09EwE0CqkOc4q9oUmW1yo/edit?usp=sharing"",""พิษณุโลก!M283"")"),97900.09)</f>
        <v>97900.09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IFERROR(__xludf.DUMMYFUNCTION("IMPORTRANGE(""https://docs.google.com/spreadsheets/d/11923uPwbBZFjjGgGUA6NLw09EwE0CqkOc4q9oUmW1yo/edit?usp=sharing"",""พิษณุโลก!M284"")"),26380)</f>
        <v>26380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IFERROR(__xludf.DUMMYFUNCTION("IMPORTRANGE(""https://docs.google.com/spreadsheets/d/11923uPwbBZFjjGgGUA6NLw09EwE0CqkOc4q9oUmW1yo/edit?usp=sharing"",""พิษณุโลก!M296"")"),207976)</f>
        <v>207976</v>
      </c>
      <c r="O401" s="372">
        <f ca="1">+IF(L401&gt;0,N401*100/L401,0)</f>
        <v>82.425491439441984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IFERROR(__xludf.DUMMYFUNCTION("IMPORTRANGE(""https://docs.google.com/spreadsheets/d/11923uPwbBZFjjGgGUA6NLw09EwE0CqkOc4q9oUmW1yo/edit?usp=sharing"",""พิษณุโลก!M299"")"),207976)</f>
        <v>207976</v>
      </c>
      <c r="O404" s="168">
        <f t="shared" ca="1" si="112"/>
        <v>82.425491439441984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IFERROR(__xludf.DUMMYFUNCTION("IMPORTRANGE(""https://docs.google.com/spreadsheets/d/11923uPwbBZFjjGgGUA6NLw09EwE0CqkOc4q9oUmW1yo/edit?usp=sharing"",""พิษณุโลก!M301"")"),207976)</f>
        <v>207976</v>
      </c>
      <c r="O406" s="168">
        <f t="shared" ca="1" si="112"/>
        <v>82.425491439441984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IFERROR(__xludf.DUMMYFUNCTION("IMPORTRANGE(""https://docs.google.com/spreadsheets/d/11923uPwbBZFjjGgGUA6NLw09EwE0CqkOc4q9oUmW1yo/edit?usp=sharing"",""พิษณุโลก!M302"")"),130666)</f>
        <v>130666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IFERROR(__xludf.DUMMYFUNCTION("IMPORTRANGE(""https://docs.google.com/spreadsheets/d/11923uPwbBZFjjGgGUA6NLw09EwE0CqkOc4q9oUmW1yo/edit?usp=sharing"",""พิษณุโลก!M303"")"),65450)</f>
        <v>65450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IFERROR(__xludf.DUMMYFUNCTION("IMPORTRANGE(""https://docs.google.com/spreadsheets/d/11923uPwbBZFjjGgGUA6NLw09EwE0CqkOc4q9oUmW1yo/edit?usp=sharing"",""พิษณุโลก!M305"")"),11860)</f>
        <v>11860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IFERROR(__xludf.DUMMYFUNCTION("IMPORTRANGE(""https://docs.google.com/spreadsheets/d/11923uPwbBZFjjGgGUA6NLw09EwE0CqkOc4q9oUmW1yo/edit?usp=sharing"",""พิษณุโลก!J327"")"),40)</f>
        <v>40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IFERROR(__xludf.DUMMYFUNCTION("IMPORTRANGE(""https://docs.google.com/spreadsheets/d/11923uPwbBZFjjGgGUA6NLw09EwE0CqkOc4q9oUmW1yo/edit?usp=sharing"",""พิษณุโลก!J350"")"),59238)</f>
        <v>59238</v>
      </c>
      <c r="K455" s="371">
        <f ca="1">IF(I455&gt;0,J455*100/I455,0)</f>
        <v>93.831971108154349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IFERROR(__xludf.DUMMYFUNCTION("IMPORTRANGE(""https://docs.google.com/spreadsheets/d/11923uPwbBZFjjGgGUA6NLw09EwE0CqkOc4q9oUmW1yo/edit?usp=sharing"",""พิษณุโลก!M350"")"),241965.74)</f>
        <v>241965.74</v>
      </c>
      <c r="O455" s="372">
        <f t="shared" ref="O455:O459" ca="1" si="116">+IF(L455&gt;0,N455*100/L455,0)</f>
        <v>46.870330947515228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IFERROR(__xludf.DUMMYFUNCTION("IMPORTRANGE(""https://docs.google.com/spreadsheets/d/11923uPwbBZFjjGgGUA6NLw09EwE0CqkOc4q9oUmW1yo/edit?usp=sharing"",""พิษณุโลก!M352"")"),241965.74)</f>
        <v>241965.74</v>
      </c>
      <c r="O457" s="168">
        <f t="shared" ca="1" si="116"/>
        <v>46.870330947515228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IFERROR(__xludf.DUMMYFUNCTION("IMPORTRANGE(""https://docs.google.com/spreadsheets/d/11923uPwbBZFjjGgGUA6NLw09EwE0CqkOc4q9oUmW1yo/edit?usp=sharing"",""พิษณุโลก!M354"")"),241965.74)</f>
        <v>241965.74</v>
      </c>
      <c r="O459" s="168">
        <f t="shared" ca="1" si="116"/>
        <v>46.870330947515228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IFERROR(__xludf.DUMMYFUNCTION("IMPORTRANGE(""https://docs.google.com/spreadsheets/d/11923uPwbBZFjjGgGUA6NLw09EwE0CqkOc4q9oUmW1yo/edit?usp=sharing"",""พิษณุโลก!M357"")"),96823.74)</f>
        <v>96823.74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IFERROR(__xludf.DUMMYFUNCTION("IMPORTRANGE(""https://docs.google.com/spreadsheets/d/11923uPwbBZFjjGgGUA6NLw09EwE0CqkOc4q9oUmW1yo/edit?usp=sharing"",""พิษณุโลก!M358"")"),145142)</f>
        <v>145142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IFERROR(__xludf.DUMMYFUNCTION("IMPORTRANGE(""https://docs.google.com/spreadsheets/d/11923uPwbBZFjjGgGUA6NLw09EwE0CqkOc4q9oUmW1yo/edit?usp=sharing"",""พิษณุโลก!J359"")"),59238)</f>
        <v>59238</v>
      </c>
      <c r="K464" s="268">
        <f t="shared" ref="K464:K515" ca="1" si="117">IF(I464&gt;0,J464*100/I464,0)</f>
        <v>93.831971108154349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IFERROR(__xludf.DUMMYFUNCTION("IMPORTRANGE(""https://docs.google.com/spreadsheets/d/11923uPwbBZFjjGgGUA6NLw09EwE0CqkOc4q9oUmW1yo/edit?usp=sharing"",""พิษณุโลก!J376"")"),59238)</f>
        <v>59238</v>
      </c>
      <c r="K481" s="201">
        <f t="shared" ca="1" si="117"/>
        <v>93.831971108154349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IFERROR(__xludf.DUMMYFUNCTION("IMPORTRANGE(""https://docs.google.com/spreadsheets/d/11923uPwbBZFjjGgGUA6NLw09EwE0CqkOc4q9oUmW1yo/edit?usp=sharing"",""พิษณุโลก!J377"")"),5406)</f>
        <v>5406</v>
      </c>
      <c r="K482" s="163">
        <f t="shared" ca="1" si="117"/>
        <v>95.851063829787236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IFERROR(__xludf.DUMMYFUNCTION("IMPORTRANGE(""https://docs.google.com/spreadsheets/d/11923uPwbBZFjjGgGUA6NLw09EwE0CqkOc4q9oUmW1yo/edit?usp=sharing"",""พิษณุโลก!J378"")"),58193)</f>
        <v>58193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IFERROR(__xludf.DUMMYFUNCTION("IMPORTRANGE(""https://docs.google.com/spreadsheets/d/11923uPwbBZFjjGgGUA6NLw09EwE0CqkOc4q9oUmW1yo/edit?usp=sharing"",""พิษณุโลก!J379"")"),5301)</f>
        <v>5301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IFERROR(__xludf.DUMMYFUNCTION("IMPORTRANGE(""https://docs.google.com/spreadsheets/d/11923uPwbBZFjjGgGUA6NLw09EwE0CqkOc4q9oUmW1yo/edit?usp=sharing"",""พิษณุโลก!J382"")"),1045)</f>
        <v>1045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IFERROR(__xludf.DUMMYFUNCTION("IMPORTRANGE(""https://docs.google.com/spreadsheets/d/11923uPwbBZFjjGgGUA6NLw09EwE0CqkOc4q9oUmW1yo/edit?usp=sharing"",""พิษณุโลก!J383"")"),105)</f>
        <v>105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IFERROR(__xludf.DUMMYFUNCTION("IMPORTRANGE(""https://docs.google.com/spreadsheets/d/11923uPwbBZFjjGgGUA6NLw09EwE0CqkOc4q9oUmW1yo/edit?usp=sharing"",""พิษณุโลก!J384"")"),1045)</f>
        <v>1045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IFERROR(__xludf.DUMMYFUNCTION("IMPORTRANGE(""https://docs.google.com/spreadsheets/d/11923uPwbBZFjjGgGUA6NLw09EwE0CqkOc4q9oUmW1yo/edit?usp=sharing"",""พิษณุโลก!J385"")"),105)</f>
        <v>105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IFERROR(__xludf.DUMMYFUNCTION("IMPORTRANGE(""https://docs.google.com/spreadsheets/d/11923uPwbBZFjjGgGUA6NLw09EwE0CqkOc4q9oUmW1yo/edit?usp=sharing"",""พิษณุโลก!J400"")"),39)</f>
        <v>39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IFERROR(__xludf.DUMMYFUNCTION("IMPORTRANGE(""https://docs.google.com/spreadsheets/d/11923uPwbBZFjjGgGUA6NLw09EwE0CqkOc4q9oUmW1yo/edit?usp=sharing"",""พิษณุโลก!J446"")"),9118)</f>
        <v>9118</v>
      </c>
      <c r="K551" s="410">
        <f ca="1">IF(I551&gt;0,J551*100/I551,0)</f>
        <v>101.31111111111112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IFERROR(__xludf.DUMMYFUNCTION("IMPORTRANGE(""https://docs.google.com/spreadsheets/d/11923uPwbBZFjjGgGUA6NLw09EwE0CqkOc4q9oUmW1yo/edit?usp=sharing"",""พิษณุโลก!M446"")"),307179.11)</f>
        <v>307179.11</v>
      </c>
      <c r="O551" s="411">
        <f t="shared" ref="O551:O555" ca="1" si="120">+IF(L551&gt;0,N551*100/L551,0)</f>
        <v>57.524177902621723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IFERROR(__xludf.DUMMYFUNCTION("IMPORTRANGE(""https://docs.google.com/spreadsheets/d/11923uPwbBZFjjGgGUA6NLw09EwE0CqkOc4q9oUmW1yo/edit?usp=sharing"",""พิษณุโลก!M448"")"),307179.11)</f>
        <v>307179.11</v>
      </c>
      <c r="O553" s="168">
        <f t="shared" ca="1" si="120"/>
        <v>57.524177902621723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IFERROR(__xludf.DUMMYFUNCTION("IMPORTRANGE(""https://docs.google.com/spreadsheets/d/11923uPwbBZFjjGgGUA6NLw09EwE0CqkOc4q9oUmW1yo/edit?usp=sharing"",""พิษณุโลก!M450"")"),307179.11)</f>
        <v>307179.11</v>
      </c>
      <c r="O555" s="168">
        <f t="shared" ca="1" si="120"/>
        <v>57.524177902621723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IFERROR(__xludf.DUMMYFUNCTION("IMPORTRANGE(""https://docs.google.com/spreadsheets/d/11923uPwbBZFjjGgGUA6NLw09EwE0CqkOc4q9oUmW1yo/edit?usp=sharing"",""พิษณุโลก!M453"")"),220937.11)</f>
        <v>220937.11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IFERROR(__xludf.DUMMYFUNCTION("IMPORTRANGE(""https://docs.google.com/spreadsheets/d/11923uPwbBZFjjGgGUA6NLw09EwE0CqkOc4q9oUmW1yo/edit?usp=sharing"",""พิษณุโลก!M454"")"),86242)</f>
        <v>86242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IFERROR(__xludf.DUMMYFUNCTION("IMPORTRANGE(""https://docs.google.com/spreadsheets/d/11923uPwbBZFjjGgGUA6NLw09EwE0CqkOc4q9oUmW1yo/edit?usp=sharing"",""พิษณุโลก!J455"")"),9118)</f>
        <v>9118</v>
      </c>
      <c r="K560" s="224">
        <f t="shared" ref="K560:K561" ca="1" si="121">IF(I560&gt;0,J560*100/I560,0)</f>
        <v>101.31111111111112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IFERROR(__xludf.DUMMYFUNCTION("IMPORTRANGE(""https://docs.google.com/spreadsheets/d/11923uPwbBZFjjGgGUA6NLw09EwE0CqkOc4q9oUmW1yo/edit?usp=sharing"",""พิษณุโลก!J456"")"),676)</f>
        <v>676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IFERROR(__xludf.DUMMYFUNCTION("IMPORTRANGE(""https://docs.google.com/spreadsheets/d/11923uPwbBZFjjGgGUA6NLw09EwE0CqkOc4q9oUmW1yo/edit?usp=sharing"",""พิษณุโลก!J459"")"),3187)</f>
        <v>3187</v>
      </c>
      <c r="K564" s="371">
        <f ca="1">IF(I564&gt;0,J564*100/I564,0)</f>
        <v>212.46666666666667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IFERROR(__xludf.DUMMYFUNCTION("IMPORTRANGE(""https://docs.google.com/spreadsheets/d/11923uPwbBZFjjGgGUA6NLw09EwE0CqkOc4q9oUmW1yo/edit?usp=sharing"",""พิษณุโลก!M459"")"),87235.92)</f>
        <v>87235.92</v>
      </c>
      <c r="O564" s="372">
        <f t="shared" ref="O564:O568" ca="1" si="122">+IF(L564&gt;0,N564*100/L564,0)</f>
        <v>60.479700499168054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IFERROR(__xludf.DUMMYFUNCTION("IMPORTRANGE(""https://docs.google.com/spreadsheets/d/11923uPwbBZFjjGgGUA6NLw09EwE0CqkOc4q9oUmW1yo/edit?usp=sharing"",""พิษณุโลก!M461"")"),87235.92)</f>
        <v>87235.92</v>
      </c>
      <c r="O566" s="168">
        <f t="shared" ca="1" si="122"/>
        <v>60.479700499168054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IFERROR(__xludf.DUMMYFUNCTION("IMPORTRANGE(""https://docs.google.com/spreadsheets/d/11923uPwbBZFjjGgGUA6NLw09EwE0CqkOc4q9oUmW1yo/edit?usp=sharing"",""พิษณุโลก!M463"")"),87235.92)</f>
        <v>87235.92</v>
      </c>
      <c r="O568" s="168">
        <f t="shared" ca="1" si="122"/>
        <v>60.479700499168054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IFERROR(__xludf.DUMMYFUNCTION("IMPORTRANGE(""https://docs.google.com/spreadsheets/d/11923uPwbBZFjjGgGUA6NLw09EwE0CqkOc4q9oUmW1yo/edit?usp=sharing"",""พิษณุโลก!M466"")"),70394.92)</f>
        <v>70394.92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IFERROR(__xludf.DUMMYFUNCTION("IMPORTRANGE(""https://docs.google.com/spreadsheets/d/11923uPwbBZFjjGgGUA6NLw09EwE0CqkOc4q9oUmW1yo/edit?usp=sharing"",""พิษณุโลก!M467"")"),16841)</f>
        <v>16841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IFERROR(__xludf.DUMMYFUNCTION("IMPORTRANGE(""https://docs.google.com/spreadsheets/d/11923uPwbBZFjjGgGUA6NLw09EwE0CqkOc4q9oUmW1yo/edit?usp=sharing"",""พิษณุโลก!J468"")"),3187)</f>
        <v>3187</v>
      </c>
      <c r="K573" s="201">
        <f ca="1">IF(I573&gt;0,J573*100/I573,0)</f>
        <v>212.46666666666667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IFERROR(__xludf.DUMMYFUNCTION("IMPORTRANGE(""https://docs.google.com/spreadsheets/d/11923uPwbBZFjjGgGUA6NLw09EwE0CqkOc4q9oUmW1yo/edit?usp=sharing"",""พิษณุโลก!J472"")"),2835)</f>
        <v>2835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IFERROR(__xludf.DUMMYFUNCTION("IMPORTRANGE(""https://docs.google.com/spreadsheets/d/11923uPwbBZFjjGgGUA6NLw09EwE0CqkOc4q9oUmW1yo/edit?usp=sharing"",""พิษณุโลก!M475"")"),1460)</f>
        <v>1460</v>
      </c>
      <c r="O580" s="372">
        <f t="shared" ref="O580:O584" ca="1" si="124">+IF(L580&gt;0,N580*100/L580,0)</f>
        <v>1.1421955188384028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IFERROR(__xludf.DUMMYFUNCTION("IMPORTRANGE(""https://docs.google.com/spreadsheets/d/11923uPwbBZFjjGgGUA6NLw09EwE0CqkOc4q9oUmW1yo/edit?usp=sharing"",""พิษณุโลก!M477"")"),1460)</f>
        <v>1460</v>
      </c>
      <c r="O582" s="168">
        <f t="shared" ca="1" si="124"/>
        <v>1.1421955188384028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IFERROR(__xludf.DUMMYFUNCTION("IMPORTRANGE(""https://docs.google.com/spreadsheets/d/11923uPwbBZFjjGgGUA6NLw09EwE0CqkOc4q9oUmW1yo/edit?usp=sharing"",""พิษณุโลก!M479"")"),1460)</f>
        <v>1460</v>
      </c>
      <c r="O584" s="168">
        <f t="shared" ca="1" si="124"/>
        <v>1.1421955188384028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IFERROR(__xludf.DUMMYFUNCTION("IMPORTRANGE(""https://docs.google.com/spreadsheets/d/11923uPwbBZFjjGgGUA6NLw09EwE0CqkOc4q9oUmW1yo/edit?usp=sharing"",""พิษณุโลก!M483"")"),1460)</f>
        <v>1460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IFERROR(__xludf.DUMMYFUNCTION("IMPORTRANGE(""https://docs.google.com/spreadsheets/d/11923uPwbBZFjjGgGUA6NLw09EwE0CqkOc4q9oUmW1yo/edit?usp=sharing"",""พิษณุโลก!J523"")"),3122591.94)</f>
        <v>3122591.94</v>
      </c>
      <c r="K628" s="342">
        <f t="shared" ref="K628:K635" ca="1" si="129">IF(I628&gt;0,J628*100/I628,0)</f>
        <v>80.268106243454298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IFERROR(__xludf.DUMMYFUNCTION("IMPORTRANGE(""https://docs.google.com/spreadsheets/d/11923uPwbBZFjjGgGUA6NLw09EwE0CqkOc4q9oUmW1yo/edit?usp=sharing"",""พิษณุโลก!J524"")"),235)</f>
        <v>235</v>
      </c>
      <c r="K629" s="342">
        <f t="shared" ca="1" si="129"/>
        <v>81.034482758620683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IFERROR(__xludf.DUMMYFUNCTION("IMPORTRANGE(""https://docs.google.com/spreadsheets/d/11923uPwbBZFjjGgGUA6NLw09EwE0CqkOc4q9oUmW1yo/edit?usp=sharing"",""พิษณุโลก!J525"")"),596920.86)</f>
        <v>596920.86</v>
      </c>
      <c r="K630" s="342">
        <f t="shared" ca="1" si="129"/>
        <v>23.301453382535506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IFERROR(__xludf.DUMMYFUNCTION("IMPORTRANGE(""https://docs.google.com/spreadsheets/d/11923uPwbBZFjjGgGUA6NLw09EwE0CqkOc4q9oUmW1yo/edit?usp=sharing"",""พิษณุโลก!J526"")"),93)</f>
        <v>93</v>
      </c>
      <c r="K631" s="342">
        <f t="shared" ca="1" si="129"/>
        <v>80.172413793103445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IFERROR(__xludf.DUMMYFUNCTION("IMPORTRANGE(""https://docs.google.com/spreadsheets/d/11923uPwbBZFjjGgGUA6NLw09EwE0CqkOc4q9oUmW1yo/edit?usp=sharing"",""พิษณุโลก!J529"")"),4000000)</f>
        <v>4000000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IFERROR(__xludf.DUMMYFUNCTION("IMPORTRANGE(""https://docs.google.com/spreadsheets/d/11923uPwbBZFjjGgGUA6NLw09EwE0CqkOc4q9oUmW1yo/edit?usp=sharing"",""พิษณุโลก!J530"")"),111)</f>
        <v>111</v>
      </c>
      <c r="K635" s="487">
        <f t="shared" ca="1" si="129"/>
        <v>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7089131</v>
      </c>
      <c r="M8" s="23">
        <f t="shared" ca="1" si="0"/>
        <v>4101124</v>
      </c>
      <c r="N8" s="23">
        <f t="shared" ca="1" si="0"/>
        <v>5396794.3399999999</v>
      </c>
      <c r="O8" s="22">
        <f t="shared" ref="O8:O16" ca="1" si="1">IF(L8&gt;0,N8*100/L8,0)</f>
        <v>76.127727643910092</v>
      </c>
      <c r="P8" s="22">
        <f t="shared" ref="P8:P16" ca="1" si="2">IF(M8&gt;0,N8*100/M8,0)</f>
        <v>131.59305448945216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7089131</v>
      </c>
      <c r="M10" s="30">
        <f t="shared" ca="1" si="4"/>
        <v>4101124</v>
      </c>
      <c r="N10" s="30">
        <f t="shared" ca="1" si="4"/>
        <v>5396794.3399999999</v>
      </c>
      <c r="O10" s="29">
        <f t="shared" ca="1" si="1"/>
        <v>76.127727643910092</v>
      </c>
      <c r="P10" s="29">
        <f t="shared" ca="1" si="2"/>
        <v>131.59305448945216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6855831</v>
      </c>
      <c r="M12" s="39">
        <f t="shared" ca="1" si="6"/>
        <v>3867824</v>
      </c>
      <c r="N12" s="39">
        <f t="shared" ca="1" si="6"/>
        <v>5163494.34</v>
      </c>
      <c r="O12" s="39">
        <f t="shared" ca="1" si="1"/>
        <v>75.315367896320666</v>
      </c>
      <c r="P12" s="39">
        <f t="shared" ca="1" si="2"/>
        <v>133.49868918544379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4864231</v>
      </c>
      <c r="M14" s="39">
        <f t="shared" si="8"/>
        <v>0</v>
      </c>
      <c r="N14" s="39">
        <f t="shared" ca="1" si="8"/>
        <v>1984288.5</v>
      </c>
      <c r="O14" s="39">
        <f t="shared" ca="1" si="1"/>
        <v>40.793467662206012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4013375</v>
      </c>
      <c r="M18" s="23">
        <f t="shared" ca="1" si="11"/>
        <v>4101124</v>
      </c>
      <c r="N18" s="23">
        <f t="shared" ca="1" si="11"/>
        <v>3412505.84</v>
      </c>
      <c r="O18" s="22">
        <f t="shared" ref="O18:O20" ca="1" si="12">IF(L18&gt;0,N18*100/L18,0)</f>
        <v>85.028332513159128</v>
      </c>
      <c r="P18" s="22">
        <f t="shared" ref="P18:P26" ca="1" si="13">IF(M18&gt;0,N18*100/M18,0)</f>
        <v>83.209038302670194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4013375</v>
      </c>
      <c r="M20" s="30">
        <f t="shared" ca="1" si="15"/>
        <v>4101124</v>
      </c>
      <c r="N20" s="30">
        <f t="shared" ca="1" si="15"/>
        <v>3412505.84</v>
      </c>
      <c r="O20" s="29">
        <f t="shared" ca="1" si="12"/>
        <v>85.028332513159128</v>
      </c>
      <c r="P20" s="29">
        <f t="shared" ca="1" si="13"/>
        <v>83.209038302670194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3780075</v>
      </c>
      <c r="M22" s="42">
        <f t="shared" ca="1" si="18"/>
        <v>3867824</v>
      </c>
      <c r="N22" s="39">
        <f t="shared" ca="1" si="18"/>
        <v>3179205.84</v>
      </c>
      <c r="O22" s="39">
        <f t="shared" ca="1" si="17"/>
        <v>84.104305866947087</v>
      </c>
      <c r="P22" s="39">
        <f t="shared" ca="1" si="13"/>
        <v>82.196238505164658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1788475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1984288.5</v>
      </c>
      <c r="O28" s="22">
        <f t="shared" ref="O28:O30" ca="1" si="24">IF(L28&gt;0,N28*100/L28,0)</f>
        <v>64.513846351921288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1984288.5</v>
      </c>
      <c r="O30" s="29">
        <f t="shared" ca="1" si="24"/>
        <v>64.513846351921288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1984288.5</v>
      </c>
      <c r="O32" s="39">
        <f t="shared" ca="1" si="29"/>
        <v>64.513846351921288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1984288.5</v>
      </c>
      <c r="O34" s="39">
        <f t="shared" ca="1" si="29"/>
        <v>64.513846351921288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4013375</v>
      </c>
      <c r="M37" s="55">
        <f t="shared" ca="1" si="33"/>
        <v>4101124</v>
      </c>
      <c r="N37" s="55">
        <f t="shared" ca="1" si="33"/>
        <v>3412505.84</v>
      </c>
      <c r="O37" s="56">
        <f t="shared" ca="1" si="29"/>
        <v>85.028332513159128</v>
      </c>
      <c r="P37" s="56">
        <f t="shared" ca="1" si="25"/>
        <v>83.209038302670194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816907.07</v>
      </c>
      <c r="O41" s="78">
        <f t="shared" ref="O41:O43" ca="1" si="35">IF(L41&gt;0,N41*100/L41,0)</f>
        <v>83.477117310443489</v>
      </c>
      <c r="P41" s="78">
        <f t="shared" ref="P41:P43" ca="1" si="36">IF(M41&gt;0,N41*100/M41,0)</f>
        <v>83.477117310443489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816907.07</v>
      </c>
      <c r="O43" s="78">
        <f t="shared" ca="1" si="35"/>
        <v>83.477117310443489</v>
      </c>
      <c r="P43" s="78">
        <f t="shared" ca="1" si="36"/>
        <v>83.477117310443489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IFERROR(__xludf.DUMMYFUNCTION("IMPORTRANGE(""https://docs.google.com/spreadsheets/d/1Yj_ptqi66GCucihVvJfMjLAmec39IyEx_6qawtMGysU/edit?usp=sharing"",""สบก!R29"")"),648407.07)</f>
        <v>648407.06999999995</v>
      </c>
      <c r="O45" s="39">
        <f ca="1">IF(L45&gt;0,N45*100/L45,0)</f>
        <v>80.040374027897784</v>
      </c>
      <c r="P45" s="39">
        <f ca="1">IF(M45&gt;0,N45*100/M45,0)</f>
        <v>80.040374027897784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582629</v>
      </c>
      <c r="N53" s="121">
        <f t="shared" ca="1" si="39"/>
        <v>481057</v>
      </c>
      <c r="O53" s="120">
        <f t="shared" ref="O53:O55" ca="1" si="40">IF(L53&gt;0,N53*100/L53,0)</f>
        <v>85.293794326241141</v>
      </c>
      <c r="P53" s="120">
        <f t="shared" ref="P53:P55" ca="1" si="41">IF(M53&gt;0,N53*100/M53,0)</f>
        <v>82.566607566736295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582629</v>
      </c>
      <c r="N55" s="121">
        <f t="shared" ca="1" si="43"/>
        <v>481057</v>
      </c>
      <c r="O55" s="120">
        <f t="shared" ca="1" si="40"/>
        <v>85.293794326241141</v>
      </c>
      <c r="P55" s="120">
        <f t="shared" ca="1" si="41"/>
        <v>82.566607566736295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IFERROR(__xludf.DUMMYFUNCTION("IMPORTRANGE(""https://docs.google.com/spreadsheets/d/1Yj_ptqi66GCucihVvJfMjLAmec39IyEx_6qawtMGysU/edit?usp=sharing"",""สบก!Z29"")"),582629)</f>
        <v>582629</v>
      </c>
      <c r="N57" s="50">
        <f ca="1">IFERROR(__xludf.DUMMYFUNCTION("IMPORTRANGE(""https://docs.google.com/spreadsheets/d/1Yj_ptqi66GCucihVvJfMjLAmec39IyEx_6qawtMGysU/edit?usp=sharing"",""สบก!AA29"")"),481057)</f>
        <v>481057</v>
      </c>
      <c r="O57" s="39">
        <f ca="1">IF(L57&gt;0,N57*100/L57,0)</f>
        <v>85.293794326241141</v>
      </c>
      <c r="P57" s="39">
        <f ca="1">IF(M57&gt;0,N57*100/M57,0)</f>
        <v>82.566607566736295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584120</v>
      </c>
      <c r="N66" s="152">
        <f t="shared" ca="1" si="45"/>
        <v>460487.77</v>
      </c>
      <c r="O66" s="151">
        <f t="shared" ref="O66:O68" ca="1" si="46">IF(L66&gt;0,N66*100/L66,0)</f>
        <v>79.73814199134199</v>
      </c>
      <c r="P66" s="151">
        <f t="shared" ref="P66:P68" ca="1" si="47">IF(M66&gt;0,N66*100/M66,0)</f>
        <v>78.834446689036497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584120</v>
      </c>
      <c r="N68" s="88">
        <f t="shared" ca="1" si="49"/>
        <v>460487.77</v>
      </c>
      <c r="O68" s="156">
        <f t="shared" ca="1" si="46"/>
        <v>79.73814199134199</v>
      </c>
      <c r="P68" s="156">
        <f t="shared" ca="1" si="47"/>
        <v>78.834446689036497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IFERROR(__xludf.DUMMYFUNCTION("IMPORTRANGE(""https://docs.google.com/spreadsheets/d/1Yj_ptqi66GCucihVvJfMjLAmec39IyEx_6qawtMGysU/edit?usp=sharing"",""สบก!AI29"")"),584120)</f>
        <v>584120</v>
      </c>
      <c r="N70" s="168">
        <f ca="1">IFERROR(__xludf.DUMMYFUNCTION("IMPORTRANGE(""https://docs.google.com/spreadsheets/d/1Yj_ptqi66GCucihVvJfMjLAmec39IyEx_6qawtMGysU/edit?usp=sharing"",""สบก!AJ29"")"),460487.77)</f>
        <v>460487.77</v>
      </c>
      <c r="O70" s="168">
        <f ca="1">IF(L70&gt;0,N70*100/L70,0)</f>
        <v>79.73814199134199</v>
      </c>
      <c r="P70" s="168">
        <f ca="1">IF(M70&gt;0,N70*100/M70,0)</f>
        <v>78.834446689036497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87410</v>
      </c>
      <c r="M118" s="152">
        <f t="shared" ca="1" si="58"/>
        <v>87410</v>
      </c>
      <c r="N118" s="152">
        <f t="shared" ca="1" si="58"/>
        <v>83724</v>
      </c>
      <c r="O118" s="151">
        <f t="shared" ref="O118:O120" ca="1" si="59">IF(L118&gt;0,N118*100/L118,0)</f>
        <v>95.783091179498911</v>
      </c>
      <c r="P118" s="151">
        <f t="shared" ref="P118:P120" ca="1" si="60">IF(M118&gt;0,N118*100/M118,0)</f>
        <v>95.783091179498911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87410</v>
      </c>
      <c r="M120" s="88">
        <f t="shared" ca="1" si="62"/>
        <v>87410</v>
      </c>
      <c r="N120" s="88">
        <f t="shared" ca="1" si="62"/>
        <v>83724</v>
      </c>
      <c r="O120" s="156">
        <f t="shared" ca="1" si="59"/>
        <v>95.783091179498911</v>
      </c>
      <c r="P120" s="156">
        <f t="shared" ca="1" si="60"/>
        <v>95.783091179498911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87410</v>
      </c>
      <c r="M122" s="167">
        <f ca="1">IFERROR(__xludf.DUMMYFUNCTION("IMPORTRANGE(""https://docs.google.com/spreadsheets/d/1Yj_ptqi66GCucihVvJfMjLAmec39IyEx_6qawtMGysU/edit?usp=sharing"",""สบก!BA29"")"),87410)</f>
        <v>87410</v>
      </c>
      <c r="N122" s="168">
        <f ca="1">IFERROR(__xludf.DUMMYFUNCTION("IMPORTRANGE(""https://docs.google.com/spreadsheets/d/1Yj_ptqi66GCucihVvJfMjLAmec39IyEx_6qawtMGysU/edit?usp=sharing"",""สบก!BB29"")"),83724)</f>
        <v>83724</v>
      </c>
      <c r="O122" s="168">
        <f ca="1">IF(L122&gt;0,N122*100/L122,0)</f>
        <v>95.783091179498911</v>
      </c>
      <c r="P122" s="168">
        <f ca="1">IF(M122&gt;0,N122*100/M122,0)</f>
        <v>95.783091179498911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IFERROR(__xludf.DUMMYFUNCTION("IMPORTRANGE(""https://docs.google.com/spreadsheets/d/1Yj_ptqi66GCucihVvJfMjLAmec39IyEx_6qawtMGysU/edit?usp=sharing"",""สบก!AX29"")"),87410)</f>
        <v>87410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302300</v>
      </c>
      <c r="M140" s="152">
        <f t="shared" ca="1" si="64"/>
        <v>310300</v>
      </c>
      <c r="N140" s="152">
        <f t="shared" ca="1" si="64"/>
        <v>287230</v>
      </c>
      <c r="O140" s="151">
        <f t="shared" ref="O140:O142" ca="1" si="65">IF(L140&gt;0,N140*100/L140,0)</f>
        <v>95.014885874958651</v>
      </c>
      <c r="P140" s="151">
        <f t="shared" ref="P140:P142" ca="1" si="66">IF(M140&gt;0,N140*100/M140,0)</f>
        <v>92.565259426361592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302300</v>
      </c>
      <c r="M142" s="88">
        <f t="shared" ca="1" si="68"/>
        <v>310300</v>
      </c>
      <c r="N142" s="88">
        <f t="shared" ca="1" si="68"/>
        <v>287230</v>
      </c>
      <c r="O142" s="156">
        <f t="shared" ca="1" si="65"/>
        <v>95.014885874958651</v>
      </c>
      <c r="P142" s="156">
        <f t="shared" ca="1" si="66"/>
        <v>92.565259426361592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302300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IFERROR(__xludf.DUMMYFUNCTION("IMPORTRANGE(""https://docs.google.com/spreadsheets/d/1Yj_ptqi66GCucihVvJfMjLAmec39IyEx_6qawtMGysU/edit?usp=sharing"",""สบก!BK29"")"),287230)</f>
        <v>287230</v>
      </c>
      <c r="O144" s="168">
        <f ca="1">IF(L144&gt;0,N144*100/L144,0)</f>
        <v>95.014885874958651</v>
      </c>
      <c r="P144" s="168">
        <f ca="1">IF(M144&gt;0,N144*100/M144,0)</f>
        <v>92.565259426361592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IFERROR(__xludf.DUMMYFUNCTION("IMPORTRANGE(""https://docs.google.com/spreadsheets/d/1Yj_ptqi66GCucihVvJfMjLAmec39IyEx_6qawtMGysU/edit?usp=sharing"",""สบก!BG29"")"),170300)</f>
        <v>170300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IFERROR(__xludf.DUMMYFUNCTION("IMPORTRANGE(""https://docs.google.com/spreadsheets/d/11923uPwbBZFjjGgGUA6NLw09EwE0CqkOc4q9oUmW1yo/edit?usp=sharing"",""เพชรบูรณ์!J84"")"),208)</f>
        <v>208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IFERROR(__xludf.DUMMYFUNCTION("IMPORTRANGE(""https://docs.google.com/spreadsheets/d/11923uPwbBZFjjGgGUA6NLw09EwE0CqkOc4q9oUmW1yo/edit?usp=sharing"",""เพชรบูรณ์!J85"")"),208)</f>
        <v>208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IFERROR(__xludf.DUMMYFUNCTION("IMPORTRANGE(""https://docs.google.com/spreadsheets/d/11923uPwbBZFjjGgGUA6NLw09EwE0CqkOc4q9oUmW1yo/edit?usp=sharing"",""เพชรบูรณ์!J114"")"),128000)</f>
        <v>128000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IFERROR(__xludf.DUMMYFUNCTION("IMPORTRANGE(""https://docs.google.com/spreadsheets/d/11923uPwbBZFjjGgGUA6NLw09EwE0CqkOc4q9oUmW1yo/edit?usp=sharing"",""เพชรบูรณ์!J125"")"),128000)</f>
        <v>128000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IFERROR(__xludf.DUMMYFUNCTION("IMPORTRANGE(""https://docs.google.com/spreadsheets/d/11923uPwbBZFjjGgGUA6NLw09EwE0CqkOc4q9oUmW1yo/edit?usp=sharing"",""เพชรบูรณ์!J127"")"),15)</f>
        <v>15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183000</v>
      </c>
      <c r="O250" s="151">
        <f t="shared" ref="O250:O252" ca="1" si="78">IF(L250&gt;0,N250*100/L250,0)</f>
        <v>91.959798994974875</v>
      </c>
      <c r="P250" s="151">
        <f t="shared" ref="P250:P252" ca="1" si="79">IF(M250&gt;0,N250*100/M250,0)</f>
        <v>91.959798994974875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183000</v>
      </c>
      <c r="O252" s="156">
        <f t="shared" ca="1" si="78"/>
        <v>91.959798994974875</v>
      </c>
      <c r="P252" s="156">
        <f t="shared" ca="1" si="79"/>
        <v>91.959798994974875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IFERROR(__xludf.DUMMYFUNCTION("IMPORTRANGE(""https://docs.google.com/spreadsheets/d/1Yj_ptqi66GCucihVvJfMjLAmec39IyEx_6qawtMGysU/edit?usp=sharing"",""สบก!CC29"")"),183000)</f>
        <v>183000</v>
      </c>
      <c r="O254" s="168">
        <f ca="1">IF(L254&gt;0,N254*100/L254,0)</f>
        <v>91.959798994974875</v>
      </c>
      <c r="P254" s="168">
        <f ca="1">IF(M254&gt;0,N254*100/M254,0)</f>
        <v>91.959798994974875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73700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73700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IFERROR(__xludf.DUMMYFUNCTION("IMPORTRANGE(""https://docs.google.com/spreadsheets/d/1Yj_ptqi66GCucihVvJfMjLAmec39IyEx_6qawtMGysU/edit?usp=sharing"",""สบก!CL29"")"),73700)</f>
        <v>73700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IFERROR(__xludf.DUMMYFUNCTION("IMPORTRANGE(""https://docs.google.com/spreadsheets/d/11923uPwbBZFjjGgGUA6NLw09EwE0CqkOc4q9oUmW1yo/edit?usp=sharing"",""เพชรบูรณ์!J228"")"),469)</f>
        <v>469</v>
      </c>
      <c r="K328" s="317">
        <f ca="1">IF(I328&gt;0,J328*100/I328,0)</f>
        <v>76.885245901639351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1264240</v>
      </c>
      <c r="N329" s="152">
        <f t="shared" ca="1" si="98"/>
        <v>1005275</v>
      </c>
      <c r="O329" s="151">
        <f t="shared" ref="O329:O331" ca="1" si="99">IF(L329&gt;0,N329*100/L329,0)</f>
        <v>83.098434374328363</v>
      </c>
      <c r="P329" s="151">
        <f t="shared" ref="P329:P331" ca="1" si="100">IF(M329&gt;0,N329*100/M329,0)</f>
        <v>79.516151996456372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1264240</v>
      </c>
      <c r="N331" s="88">
        <f t="shared" ca="1" si="102"/>
        <v>1005275</v>
      </c>
      <c r="O331" s="156">
        <f t="shared" ca="1" si="99"/>
        <v>83.098434374328363</v>
      </c>
      <c r="P331" s="156">
        <f t="shared" ca="1" si="100"/>
        <v>79.516151996456372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IFERROR(__xludf.DUMMYFUNCTION("IMPORTRANGE(""https://docs.google.com/spreadsheets/d/1Yj_ptqi66GCucihVvJfMjLAmec39IyEx_6qawtMGysU/edit?usp=sharing"",""สบก!DL29"")"),1199440)</f>
        <v>1199440</v>
      </c>
      <c r="N333" s="168">
        <f ca="1">IFERROR(__xludf.DUMMYFUNCTION("IMPORTRANGE(""https://docs.google.com/spreadsheets/d/1Yj_ptqi66GCucihVvJfMjLAmec39IyEx_6qawtMGysU/edit?usp=sharing"",""สบก!DM29"")"),940475)</f>
        <v>940475</v>
      </c>
      <c r="O333" s="168">
        <f ca="1">IF(L333&gt;0,N333*100/L333,0)</f>
        <v>82.141858962041681</v>
      </c>
      <c r="P333" s="168">
        <f ca="1">IF(M333&gt;0,N333*100/M333,0)</f>
        <v>78.409507770292805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IFERROR(__xludf.DUMMYFUNCTION("IMPORTRANGE(""https://docs.google.com/spreadsheets/d/11923uPwbBZFjjGgGUA6NLw09EwE0CqkOc4q9oUmW1yo/edit?usp=sharing"",""เพชรบูรณ์!J234"")"),420)</f>
        <v>420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IFERROR(__xludf.DUMMYFUNCTION("IMPORTRANGE(""https://docs.google.com/spreadsheets/d/11923uPwbBZFjjGgGUA6NLw09EwE0CqkOc4q9oUmW1yo/edit?usp=sharing"",""เพชรบูรณ์!J235"")"),4692.5)</f>
        <v>4692.5</v>
      </c>
      <c r="K340" s="342">
        <f t="shared" ca="1" si="103"/>
        <v>79.265202702702709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IFERROR(__xludf.DUMMYFUNCTION("IMPORTRANGE(""https://docs.google.com/spreadsheets/d/11923uPwbBZFjjGgGUA6NLw09EwE0CqkOc4q9oUmW1yo/edit?usp=sharing"",""เพชรบูรณ์!J236"")"),613)</f>
        <v>613</v>
      </c>
      <c r="K341" s="342">
        <f t="shared" ca="1" si="103"/>
        <v>100.49180327868852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IFERROR(__xludf.DUMMYFUNCTION("IMPORTRANGE(""https://docs.google.com/spreadsheets/d/11923uPwbBZFjjGgGUA6NLw09EwE0CqkOc4q9oUmW1yo/edit?usp=sharing"",""เพชรบูรณ์!J237"")"),8730.73)</f>
        <v>8730.73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IFERROR(__xludf.DUMMYFUNCTION("IMPORTRANGE(""https://docs.google.com/spreadsheets/d/11923uPwbBZFjjGgGUA6NLw09EwE0CqkOc4q9oUmW1yo/edit?usp=sharing"",""เพชรบูรณ์!J240"")"),469)</f>
        <v>469</v>
      </c>
      <c r="K345" s="342">
        <f t="shared" ca="1" si="103"/>
        <v>76.885245901639351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IFERROR(__xludf.DUMMYFUNCTION("IMPORTRANGE(""https://docs.google.com/spreadsheets/d/11923uPwbBZFjjGgGUA6NLw09EwE0CqkOc4q9oUmW1yo/edit?usp=sharing"",""เพชรบูรณ์!J241"")"),6597.78)</f>
        <v>6597.78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IFERROR(__xludf.DUMMYFUNCTION("IMPORTRANGE(""https://docs.google.com/spreadsheets/d/11923uPwbBZFjjGgGUA6NLw09EwE0CqkOc4q9oUmW1yo/edit?usp=sharing"",""เพชรบูรณ์!M242"")"),1984288.5)</f>
        <v>1984288.5</v>
      </c>
      <c r="O347" s="357">
        <f ca="1">+IF(L347&gt;0,N347*100/L347,0)</f>
        <v>64.513846351921288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IFERROR(__xludf.DUMMYFUNCTION("IMPORTRANGE(""https://docs.google.com/spreadsheets/d/11923uPwbBZFjjGgGUA6NLw09EwE0CqkOc4q9oUmW1yo/edit?usp=sharing"",""เพชรบูรณ์!M244"")"),642120)</f>
        <v>642120</v>
      </c>
      <c r="O349" s="372">
        <f ca="1">+IF(L349&gt;0,N349*100/L349,0)</f>
        <v>96.685889810729833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IFERROR(__xludf.DUMMYFUNCTION("IMPORTRANGE(""https://docs.google.com/spreadsheets/d/11923uPwbBZFjjGgGUA6NLw09EwE0CqkOc4q9oUmW1yo/edit?usp=sharing"",""เพชรบูรณ์!M247"")"),642120)</f>
        <v>642120</v>
      </c>
      <c r="O352" s="165">
        <f t="shared" ca="1" si="105"/>
        <v>96.685889810729833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IFERROR(__xludf.DUMMYFUNCTION("IMPORTRANGE(""https://docs.google.com/spreadsheets/d/11923uPwbBZFjjGgGUA6NLw09EwE0CqkOc4q9oUmW1yo/edit?usp=sharing"",""เพชรบูรณ์!M249"")"),642120)</f>
        <v>642120</v>
      </c>
      <c r="O354" s="168">
        <f t="shared" ca="1" si="105"/>
        <v>96.685889810729833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IFERROR(__xludf.DUMMYFUNCTION("IMPORTRANGE(""https://docs.google.com/spreadsheets/d/11923uPwbBZFjjGgGUA6NLw09EwE0CqkOc4q9oUmW1yo/edit?usp=sharing"",""เพชรบูรณ์!M250"")"),124390)</f>
        <v>124390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IFERROR(__xludf.DUMMYFUNCTION("IMPORTRANGE(""https://docs.google.com/spreadsheets/d/11923uPwbBZFjjGgGUA6NLw09EwE0CqkOc4q9oUmW1yo/edit?usp=sharing"",""เพชรบูรณ์!M252"")"),109248)</f>
        <v>109248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IFERROR(__xludf.DUMMYFUNCTION("IMPORTRANGE(""https://docs.google.com/spreadsheets/d/11923uPwbBZFjjGgGUA6NLw09EwE0CqkOc4q9oUmW1yo/edit?usp=sharing"",""เพชรบูรณ์!M253"")"),60982)</f>
        <v>60982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IFERROR(__xludf.DUMMYFUNCTION("IMPORTRANGE(""https://docs.google.com/spreadsheets/d/11923uPwbBZFjjGgGUA6NLw09EwE0CqkOc4q9oUmW1yo/edit?usp=sharing"",""เพชรบูรณ์!M275"")"),345546)</f>
        <v>345546</v>
      </c>
      <c r="O380" s="372">
        <f ca="1">+IF(L380&gt;0,N380*100/L380,0)</f>
        <v>33.596429821491071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IFERROR(__xludf.DUMMYFUNCTION("IMPORTRANGE(""https://docs.google.com/spreadsheets/d/11923uPwbBZFjjGgGUA6NLw09EwE0CqkOc4q9oUmW1yo/edit?usp=sharing"",""เพชรบูรณ์!M278"")"),345546)</f>
        <v>345546</v>
      </c>
      <c r="O383" s="165">
        <f t="shared" ca="1" si="109"/>
        <v>33.596429821491071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IFERROR(__xludf.DUMMYFUNCTION("IMPORTRANGE(""https://docs.google.com/spreadsheets/d/11923uPwbBZFjjGgGUA6NLw09EwE0CqkOc4q9oUmW1yo/edit?usp=sharing"",""เพชรบูรณ์!M280"")"),345546)</f>
        <v>345546</v>
      </c>
      <c r="O385" s="168">
        <f t="shared" ca="1" si="109"/>
        <v>33.596429821491071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IFERROR(__xludf.DUMMYFUNCTION("IMPORTRANGE(""https://docs.google.com/spreadsheets/d/11923uPwbBZFjjGgGUA6NLw09EwE0CqkOc4q9oUmW1yo/edit?usp=sharing"",""เพชรบูรณ์!M283"")"),109248)</f>
        <v>109248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IFERROR(__xludf.DUMMYFUNCTION("IMPORTRANGE(""https://docs.google.com/spreadsheets/d/11923uPwbBZFjjGgGUA6NLw09EwE0CqkOc4q9oUmW1yo/edit?usp=sharing"",""เพชรบูรณ์!M296"")"),228220)</f>
        <v>228220</v>
      </c>
      <c r="O401" s="372">
        <f ca="1">+IF(L401&gt;0,N401*100/L401,0)</f>
        <v>93.32624519506011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IFERROR(__xludf.DUMMYFUNCTION("IMPORTRANGE(""https://docs.google.com/spreadsheets/d/11923uPwbBZFjjGgGUA6NLw09EwE0CqkOc4q9oUmW1yo/edit?usp=sharing"",""เพชรบูรณ์!M299"")"),228220)</f>
        <v>228220</v>
      </c>
      <c r="O404" s="168">
        <f t="shared" ca="1" si="112"/>
        <v>93.32624519506011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IFERROR(__xludf.DUMMYFUNCTION("IMPORTRANGE(""https://docs.google.com/spreadsheets/d/11923uPwbBZFjjGgGUA6NLw09EwE0CqkOc4q9oUmW1yo/edit?usp=sharing"",""เพชรบูรณ์!M301"")"),228220)</f>
        <v>228220</v>
      </c>
      <c r="O406" s="168">
        <f t="shared" ca="1" si="112"/>
        <v>93.32624519506011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IFERROR(__xludf.DUMMYFUNCTION("IMPORTRANGE(""https://docs.google.com/spreadsheets/d/11923uPwbBZFjjGgGUA6NLw09EwE0CqkOc4q9oUmW1yo/edit?usp=sharing"",""เพชรบูรณ์!M305"")"),21720)</f>
        <v>21720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IFERROR(__xludf.DUMMYFUNCTION("IMPORTRANGE(""https://docs.google.com/spreadsheets/d/11923uPwbBZFjjGgGUA6NLw09EwE0CqkOc4q9oUmW1yo/edit?usp=sharing"",""เพชรบูรณ์!M330"")"),131239.5)</f>
        <v>131239.5</v>
      </c>
      <c r="O435" s="411">
        <f t="shared" ref="O435:O439" ca="1" si="114">+IF(L435&gt;0,N435*100/L435,0)</f>
        <v>81.012037037037032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IFERROR(__xludf.DUMMYFUNCTION("IMPORTRANGE(""https://docs.google.com/spreadsheets/d/11923uPwbBZFjjGgGUA6NLw09EwE0CqkOc4q9oUmW1yo/edit?usp=sharing"",""เพชรบูรณ์!M332"")"),131239.5)</f>
        <v>131239.5</v>
      </c>
      <c r="O437" s="168">
        <f t="shared" ca="1" si="114"/>
        <v>81.012037037037032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IFERROR(__xludf.DUMMYFUNCTION("IMPORTRANGE(""https://docs.google.com/spreadsheets/d/11923uPwbBZFjjGgGUA6NLw09EwE0CqkOc4q9oUmW1yo/edit?usp=sharing"",""เพชรบูรณ์!M334"")"),131239.5)</f>
        <v>131239.5</v>
      </c>
      <c r="O439" s="168">
        <f t="shared" ca="1" si="114"/>
        <v>81.012037037037032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IFERROR(__xludf.DUMMYFUNCTION("IMPORTRANGE(""https://docs.google.com/spreadsheets/d/11923uPwbBZFjjGgGUA6NLw09EwE0CqkOc4q9oUmW1yo/edit?usp=sharing"",""เพชรบูรณ์!M335"")"),96979.5)</f>
        <v>96979.5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IFERROR(__xludf.DUMMYFUNCTION("IMPORTRANGE(""https://docs.google.com/spreadsheets/d/11923uPwbBZFjjGgGUA6NLw09EwE0CqkOc4q9oUmW1yo/edit?usp=sharing"",""เพชรบูรณ์!M338"")"),34260)</f>
        <v>34260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IFERROR(__xludf.DUMMYFUNCTION("IMPORTRANGE(""https://docs.google.com/spreadsheets/d/11923uPwbBZFjjGgGUA6NLw09EwE0CqkOc4q9oUmW1yo/edit?usp=sharing"",""เพชรบูรณ์!M350"")"),222167.54)</f>
        <v>222167.54</v>
      </c>
      <c r="O455" s="372">
        <f t="shared" ref="O455:O459" ca="1" si="116">+IF(L455&gt;0,N455*100/L455,0)</f>
        <v>51.573797054617714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IFERROR(__xludf.DUMMYFUNCTION("IMPORTRANGE(""https://docs.google.com/spreadsheets/d/11923uPwbBZFjjGgGUA6NLw09EwE0CqkOc4q9oUmW1yo/edit?usp=sharing"",""เพชรบูรณ์!M352"")"),222167.54)</f>
        <v>222167.54</v>
      </c>
      <c r="O457" s="168">
        <f t="shared" ca="1" si="116"/>
        <v>51.573797054617714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IFERROR(__xludf.DUMMYFUNCTION("IMPORTRANGE(""https://docs.google.com/spreadsheets/d/11923uPwbBZFjjGgGUA6NLw09EwE0CqkOc4q9oUmW1yo/edit?usp=sharing"",""เพชรบูรณ์!M354"")"),222167.54)</f>
        <v>222167.54</v>
      </c>
      <c r="O459" s="168">
        <f t="shared" ca="1" si="116"/>
        <v>51.573797054617714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IFERROR(__xludf.DUMMYFUNCTION("IMPORTRANGE(""https://docs.google.com/spreadsheets/d/11923uPwbBZFjjGgGUA6NLw09EwE0CqkOc4q9oUmW1yo/edit?usp=sharing"",""เพชรบูรณ์!M358"")"),222167.54)</f>
        <v>222167.54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IFERROR(__xludf.DUMMYFUNCTION("IMPORTRANGE(""https://docs.google.com/spreadsheets/d/11923uPwbBZFjjGgGUA6NLw09EwE0CqkOc4q9oUmW1yo/edit?usp=sharing"",""เพชรบูรณ์!J378"")"),46725)</f>
        <v>46725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IFERROR(__xludf.DUMMYFUNCTION("IMPORTRANGE(""https://docs.google.com/spreadsheets/d/11923uPwbBZFjjGgGUA6NLw09EwE0CqkOc4q9oUmW1yo/edit?usp=sharing"",""เพชรบูรณ์!J379"")"),2803)</f>
        <v>2803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IFERROR(__xludf.DUMMYFUNCTION("IMPORTRANGE(""https://docs.google.com/spreadsheets/d/11923uPwbBZFjjGgGUA6NLw09EwE0CqkOc4q9oUmW1yo/edit?usp=sharing"",""เพชรบูรณ์!J380"")"),90)</f>
        <v>90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IFERROR(__xludf.DUMMYFUNCTION("IMPORTRANGE(""https://docs.google.com/spreadsheets/d/11923uPwbBZFjjGgGUA6NLw09EwE0CqkOc4q9oUmW1yo/edit?usp=sharing"",""เพชรบูรณ์!J381"")"),4)</f>
        <v>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IFERROR(__xludf.DUMMYFUNCTION("IMPORTRANGE(""https://docs.google.com/spreadsheets/d/11923uPwbBZFjjGgGUA6NLw09EwE0CqkOc4q9oUmW1yo/edit?usp=sharing"",""เพชรบูรณ์!J382"")"),1847)</f>
        <v>1847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IFERROR(__xludf.DUMMYFUNCTION("IMPORTRANGE(""https://docs.google.com/spreadsheets/d/11923uPwbBZFjjGgGUA6NLw09EwE0CqkOc4q9oUmW1yo/edit?usp=sharing"",""เพชรบูรณ์!J383"")"),82)</f>
        <v>82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IFERROR(__xludf.DUMMYFUNCTION("IMPORTRANGE(""https://docs.google.com/spreadsheets/d/11923uPwbBZFjjGgGUA6NLw09EwE0CqkOc4q9oUmW1yo/edit?usp=sharing"",""เพชรบูรณ์!J384"")"),1847)</f>
        <v>1847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IFERROR(__xludf.DUMMYFUNCTION("IMPORTRANGE(""https://docs.google.com/spreadsheets/d/11923uPwbBZFjjGgGUA6NLw09EwE0CqkOc4q9oUmW1yo/edit?usp=sharing"",""เพชรบูรณ์!J385"")"),82)</f>
        <v>82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IFERROR(__xludf.DUMMYFUNCTION("IMPORTRANGE(""https://docs.google.com/spreadsheets/d/11923uPwbBZFjjGgGUA6NLw09EwE0CqkOc4q9oUmW1yo/edit?usp=sharing"",""เพชรบูรณ์!J388"")"),7048)</f>
        <v>7048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IFERROR(__xludf.DUMMYFUNCTION("IMPORTRANGE(""https://docs.google.com/spreadsheets/d/11923uPwbBZFjjGgGUA6NLw09EwE0CqkOc4q9oUmW1yo/edit?usp=sharing"",""เพชรบูรณ์!J389"")"),330)</f>
        <v>330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IFERROR(__xludf.DUMMYFUNCTION("IMPORTRANGE(""https://docs.google.com/spreadsheets/d/11923uPwbBZFjjGgGUA6NLw09EwE0CqkOc4q9oUmW1yo/edit?usp=sharing"",""เพชรบูรณ์!J392"")"),1523)</f>
        <v>1523</v>
      </c>
      <c r="K497" s="444">
        <f t="shared" ca="1" si="117"/>
        <v>45.476261570618092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IFERROR(__xludf.DUMMYFUNCTION("IMPORTRANGE(""https://docs.google.com/spreadsheets/d/11923uPwbBZFjjGgGUA6NLw09EwE0CqkOc4q9oUmW1yo/edit?usp=sharing"",""เพชรบูรณ์!J393"")"),1523)</f>
        <v>1523</v>
      </c>
      <c r="K498" s="201">
        <f t="shared" ca="1" si="117"/>
        <v>45.476261570618092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IFERROR(__xludf.DUMMYFUNCTION("IMPORTRANGE(""https://docs.google.com/spreadsheets/d/11923uPwbBZFjjGgGUA6NLw09EwE0CqkOc4q9oUmW1yo/edit?usp=sharing"",""เพชรบูรณ์!J394"")"),115)</f>
        <v>115</v>
      </c>
      <c r="K499" s="201">
        <f t="shared" ca="1" si="117"/>
        <v>40.92526690391459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IFERROR(__xludf.DUMMYFUNCTION("IMPORTRANGE(""https://docs.google.com/spreadsheets/d/11923uPwbBZFjjGgGUA6NLw09EwE0CqkOc4q9oUmW1yo/edit?usp=sharing"",""เพชรบูรณ์!J395"")"),1461)</f>
        <v>1461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IFERROR(__xludf.DUMMYFUNCTION("IMPORTRANGE(""https://docs.google.com/spreadsheets/d/11923uPwbBZFjjGgGUA6NLw09EwE0CqkOc4q9oUmW1yo/edit?usp=sharing"",""เพชรบูรณ์!J396"")"),109)</f>
        <v>109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IFERROR(__xludf.DUMMYFUNCTION("IMPORTRANGE(""https://docs.google.com/spreadsheets/d/11923uPwbBZFjjGgGUA6NLw09EwE0CqkOc4q9oUmW1yo/edit?usp=sharing"",""เพชรบูรณ์!J397"")"),1380)</f>
        <v>1380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IFERROR(__xludf.DUMMYFUNCTION("IMPORTRANGE(""https://docs.google.com/spreadsheets/d/11923uPwbBZFjjGgGUA6NLw09EwE0CqkOc4q9oUmW1yo/edit?usp=sharing"",""เพชรบูรณ์!J398"")"),102)</f>
        <v>102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IFERROR(__xludf.DUMMYFUNCTION("IMPORTRANGE(""https://docs.google.com/spreadsheets/d/11923uPwbBZFjjGgGUA6NLw09EwE0CqkOc4q9oUmW1yo/edit?usp=sharing"",""เพชรบูรณ์!J403"")"),48)</f>
        <v>48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IFERROR(__xludf.DUMMYFUNCTION("IMPORTRANGE(""https://docs.google.com/spreadsheets/d/11923uPwbBZFjjGgGUA6NLw09EwE0CqkOc4q9oUmW1yo/edit?usp=sharing"",""เพชรบูรณ์!J404"")"),5)</f>
        <v>5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IFERROR(__xludf.DUMMYFUNCTION("IMPORTRANGE(""https://docs.google.com/spreadsheets/d/11923uPwbBZFjjGgGUA6NLw09EwE0CqkOc4q9oUmW1yo/edit?usp=sharing"",""เพชรบูรณ์!J405"")"),48)</f>
        <v>48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IFERROR(__xludf.DUMMYFUNCTION("IMPORTRANGE(""https://docs.google.com/spreadsheets/d/11923uPwbBZFjjGgGUA6NLw09EwE0CqkOc4q9oUmW1yo/edit?usp=sharing"",""เพชรบูรณ์!J406"")"),5)</f>
        <v>5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IFERROR(__xludf.DUMMYFUNCTION("IMPORTRANGE(""https://docs.google.com/spreadsheets/d/11923uPwbBZFjjGgGUA6NLw09EwE0CqkOc4q9oUmW1yo/edit?usp=sharing"",""เพชรบูรณ์!M428"")"),27351)</f>
        <v>27351</v>
      </c>
      <c r="O533" s="411">
        <f t="shared" ref="O533:O537" ca="1" si="118">+IF(L533&gt;0,N533*100/L533,0)</f>
        <v>79.647641234711713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IFERROR(__xludf.DUMMYFUNCTION("IMPORTRANGE(""https://docs.google.com/spreadsheets/d/11923uPwbBZFjjGgGUA6NLw09EwE0CqkOc4q9oUmW1yo/edit?usp=sharing"",""เพชรบูรณ์!M430"")"),27351)</f>
        <v>27351</v>
      </c>
      <c r="O535" s="168">
        <f t="shared" ca="1" si="118"/>
        <v>79.647641234711713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IFERROR(__xludf.DUMMYFUNCTION("IMPORTRANGE(""https://docs.google.com/spreadsheets/d/11923uPwbBZFjjGgGUA6NLw09EwE0CqkOc4q9oUmW1yo/edit?usp=sharing"",""เพชรบูรณ์!M432"")"),27351)</f>
        <v>27351</v>
      </c>
      <c r="O537" s="168">
        <f t="shared" ca="1" si="118"/>
        <v>79.647641234711713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IFERROR(__xludf.DUMMYFUNCTION("IMPORTRANGE(""https://docs.google.com/spreadsheets/d/11923uPwbBZFjjGgGUA6NLw09EwE0CqkOc4q9oUmW1yo/edit?usp=sharing"",""เพชรบูรณ์!M436"")"),10190)</f>
        <v>10190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IFERROR(__xludf.DUMMYFUNCTION("IMPORTRANGE(""https://docs.google.com/spreadsheets/d/11923uPwbBZFjjGgGUA6NLw09EwE0CqkOc4q9oUmW1yo/edit?usp=sharing"",""เพชรบูรณ์!J459"")"),10743)</f>
        <v>10743</v>
      </c>
      <c r="K564" s="371">
        <f ca="1">IF(I564&gt;0,J564*100/I564,0)</f>
        <v>279.03896103896102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IFERROR(__xludf.DUMMYFUNCTION("IMPORTRANGE(""https://docs.google.com/spreadsheets/d/11923uPwbBZFjjGgGUA6NLw09EwE0CqkOc4q9oUmW1yo/edit?usp=sharing"",""เพชรบูรณ์!M459"")"),136192.46)</f>
        <v>136192.46</v>
      </c>
      <c r="O564" s="372">
        <f t="shared" ref="O564:O568" ca="1" si="122">+IF(L564&gt;0,N564*100/L564,0)</f>
        <v>86.636424936386774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IFERROR(__xludf.DUMMYFUNCTION("IMPORTRANGE(""https://docs.google.com/spreadsheets/d/11923uPwbBZFjjGgGUA6NLw09EwE0CqkOc4q9oUmW1yo/edit?usp=sharing"",""เพชรบูรณ์!M461"")"),136192.46)</f>
        <v>136192.46</v>
      </c>
      <c r="O566" s="168">
        <f t="shared" ca="1" si="122"/>
        <v>86.636424936386774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IFERROR(__xludf.DUMMYFUNCTION("IMPORTRANGE(""https://docs.google.com/spreadsheets/d/11923uPwbBZFjjGgGUA6NLw09EwE0CqkOc4q9oUmW1yo/edit?usp=sharing"",""เพชรบูรณ์!M463"")"),136192.46)</f>
        <v>136192.46</v>
      </c>
      <c r="O568" s="168">
        <f t="shared" ca="1" si="122"/>
        <v>86.636424936386774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IFERROR(__xludf.DUMMYFUNCTION("IMPORTRANGE(""https://docs.google.com/spreadsheets/d/11923uPwbBZFjjGgGUA6NLw09EwE0CqkOc4q9oUmW1yo/edit?usp=sharing"",""เพชรบูรณ์!M467"")"),41278.46)</f>
        <v>41278.46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IFERROR(__xludf.DUMMYFUNCTION("IMPORTRANGE(""https://docs.google.com/spreadsheets/d/11923uPwbBZFjjGgGUA6NLw09EwE0CqkOc4q9oUmW1yo/edit?usp=sharing"",""เพชรบูรณ์!J468"")"),10743)</f>
        <v>10743</v>
      </c>
      <c r="K573" s="201">
        <f ca="1">IF(I573&gt;0,J573*100/I573,0)</f>
        <v>279.03896103896102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IFERROR(__xludf.DUMMYFUNCTION("IMPORTRANGE(""https://docs.google.com/spreadsheets/d/11923uPwbBZFjjGgGUA6NLw09EwE0CqkOc4q9oUmW1yo/edit?usp=sharing"",""เพชรบูรณ์!J472"")"),9405)</f>
        <v>9405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IFERROR(__xludf.DUMMYFUNCTION("IMPORTRANGE(""https://docs.google.com/spreadsheets/d/11923uPwbBZFjjGgGUA6NLw09EwE0CqkOc4q9oUmW1yo/edit?usp=sharing"",""เพชรบูรณ์!J473"")"),43)</f>
        <v>43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IFERROR(__xludf.DUMMYFUNCTION("IMPORTRANGE(""https://docs.google.com/spreadsheets/d/11923uPwbBZFjjGgGUA6NLw09EwE0CqkOc4q9oUmW1yo/edit?usp=sharing"",""เพชรบูรณ์!J474"")"),492)</f>
        <v>492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IFERROR(__xludf.DUMMYFUNCTION("IMPORTRANGE(""https://docs.google.com/spreadsheets/d/11923uPwbBZFjjGgGUA6NLw09EwE0CqkOc4q9oUmW1yo/edit?usp=sharing"",""เพชรบูรณ์!J475"")"),113)</f>
        <v>113</v>
      </c>
      <c r="K580" s="371">
        <f ca="1">IF(I580&gt;0,J580*100/I580,0)</f>
        <v>75.333333333333329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IFERROR(__xludf.DUMMYFUNCTION("IMPORTRANGE(""https://docs.google.com/spreadsheets/d/11923uPwbBZFjjGgGUA6NLw09EwE0CqkOc4q9oUmW1yo/edit?usp=sharing"",""เพชรบูรณ์!M475"")"),251002)</f>
        <v>251002</v>
      </c>
      <c r="O580" s="372">
        <f t="shared" ref="O580:O584" ca="1" si="124">+IF(L580&gt;0,N580*100/L580,0)</f>
        <v>72.345294711053469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IFERROR(__xludf.DUMMYFUNCTION("IMPORTRANGE(""https://docs.google.com/spreadsheets/d/11923uPwbBZFjjGgGUA6NLw09EwE0CqkOc4q9oUmW1yo/edit?usp=sharing"",""เพชรบูรณ์!M477"")"),251002)</f>
        <v>251002</v>
      </c>
      <c r="O582" s="168">
        <f t="shared" ca="1" si="124"/>
        <v>72.345294711053469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IFERROR(__xludf.DUMMYFUNCTION("IMPORTRANGE(""https://docs.google.com/spreadsheets/d/11923uPwbBZFjjGgGUA6NLw09EwE0CqkOc4q9oUmW1yo/edit?usp=sharing"",""เพชรบูรณ์!M479"")"),251002)</f>
        <v>251002</v>
      </c>
      <c r="O584" s="168">
        <f t="shared" ca="1" si="124"/>
        <v>72.345294711053469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IFERROR(__xludf.DUMMYFUNCTION("IMPORTRANGE(""https://docs.google.com/spreadsheets/d/11923uPwbBZFjjGgGUA6NLw09EwE0CqkOc4q9oUmW1yo/edit?usp=sharing"",""เพชรบูรณ์!M482"")"),103026)</f>
        <v>103026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IFERROR(__xludf.DUMMYFUNCTION("IMPORTRANGE(""https://docs.google.com/spreadsheets/d/11923uPwbBZFjjGgGUA6NLw09EwE0CqkOc4q9oUmW1yo/edit?usp=sharing"",""เพชรบูรณ์!M483"")"),147976)</f>
        <v>147976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IFERROR(__xludf.DUMMYFUNCTION("IMPORTRANGE(""https://docs.google.com/spreadsheets/d/11923uPwbBZFjjGgGUA6NLw09EwE0CqkOc4q9oUmW1yo/edit?usp=sharing"",""เพชรบูรณ์!J484"")"),115)</f>
        <v>115</v>
      </c>
      <c r="K589" s="163">
        <f t="shared" ref="K589:K596" ca="1" si="125">IF(I589&gt;0,J589*100/I589,0)</f>
        <v>76.666666666666671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IFERROR(__xludf.DUMMYFUNCTION("IMPORTRANGE(""https://docs.google.com/spreadsheets/d/11923uPwbBZFjjGgGUA6NLw09EwE0CqkOc4q9oUmW1yo/edit?usp=sharing"",""เพชรบูรณ์!J485"")"),81.32)</f>
        <v>81.319999999999993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IFERROR(__xludf.DUMMYFUNCTION("IMPORTRANGE(""https://docs.google.com/spreadsheets/d/11923uPwbBZFjjGgGUA6NLw09EwE0CqkOc4q9oUmW1yo/edit?usp=sharing"",""เพชรบูรณ์!J486"")"),161)</f>
        <v>161</v>
      </c>
      <c r="K591" s="163">
        <f t="shared" ca="1" si="125"/>
        <v>107.33333333333333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IFERROR(__xludf.DUMMYFUNCTION("IMPORTRANGE(""https://docs.google.com/spreadsheets/d/11923uPwbBZFjjGgGUA6NLw09EwE0CqkOc4q9oUmW1yo/edit?usp=sharing"",""เพชรบูรณ์!J487"")"),101.74)</f>
        <v>101.74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64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IFERROR(__xludf.DUMMYFUNCTION("IMPORTRANGE(""https://docs.google.com/spreadsheets/d/11923uPwbBZFjjGgGUA6NLw09EwE0CqkOc4q9oUmW1yo/edit?usp=sharing"",""เพชรบูรณ์!J490"")"),113)</f>
        <v>113</v>
      </c>
      <c r="K595" s="163">
        <f t="shared" ca="1" si="125"/>
        <v>75.333333333333329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IFERROR(__xludf.DUMMYFUNCTION("IMPORTRANGE(""https://docs.google.com/spreadsheets/d/11923uPwbBZFjjGgGUA6NLw09EwE0CqkOc4q9oUmW1yo/edit?usp=sharing"",""เพชรบูรณ์!J491"")"),54.38)</f>
        <v>54.38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IFERROR(__xludf.DUMMYFUNCTION("IMPORTRANGE(""https://docs.google.com/spreadsheets/d/11923uPwbBZFjjGgGUA6NLw09EwE0CqkOc4q9oUmW1yo/edit?usp=sharing"",""เพชรบูรณ์!I523"")"),19794077.95)</f>
        <v>19794077.949999999</v>
      </c>
      <c r="J628" s="341">
        <f ca="1">IFERROR(__xludf.DUMMYFUNCTION("IMPORTRANGE(""https://docs.google.com/spreadsheets/d/11923uPwbBZFjjGgGUA6NLw09EwE0CqkOc4q9oUmW1yo/edit?usp=sharing"",""เพชรบูรณ์!J523"")"),10781766.61)</f>
        <v>10781766.609999999</v>
      </c>
      <c r="K628" s="342">
        <f t="shared" ref="K628:K635" ca="1" si="129">IF(I628&gt;0,J628*100/I628,0)</f>
        <v>54.469658234320534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IFERROR(__xludf.DUMMYFUNCTION("IMPORTRANGE(""https://docs.google.com/spreadsheets/d/11923uPwbBZFjjGgGUA6NLw09EwE0CqkOc4q9oUmW1yo/edit?usp=sharing"",""เพชรบูรณ์!J524"")"),345)</f>
        <v>345</v>
      </c>
      <c r="K629" s="342">
        <f t="shared" ca="1" si="129"/>
        <v>52.752293577981654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IFERROR(__xludf.DUMMYFUNCTION("IMPORTRANGE(""https://docs.google.com/spreadsheets/d/11923uPwbBZFjjGgGUA6NLw09EwE0CqkOc4q9oUmW1yo/edit?usp=sharing"",""เพชรบูรณ์!J525"")"),1476250.71)</f>
        <v>1476250.71</v>
      </c>
      <c r="K630" s="342">
        <f t="shared" ca="1" si="129"/>
        <v>5.2674375092441474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IFERROR(__xludf.DUMMYFUNCTION("IMPORTRANGE(""https://docs.google.com/spreadsheets/d/11923uPwbBZFjjGgGUA6NLw09EwE0CqkOc4q9oUmW1yo/edit?usp=sharing"",""เพชรบูรณ์!J526"")"),310)</f>
        <v>310</v>
      </c>
      <c r="K631" s="342">
        <f t="shared" ca="1" si="129"/>
        <v>30.126336248785229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IFERROR(__xludf.DUMMYFUNCTION("IMPORTRANGE(""https://docs.google.com/spreadsheets/d/11923uPwbBZFjjGgGUA6NLw09EwE0CqkOc4q9oUmW1yo/edit?usp=sharing"",""เพชรบูรณ์!J527"")"),514268.21)</f>
        <v>514268.21</v>
      </c>
      <c r="K632" s="342">
        <f t="shared" ca="1" si="129"/>
        <v>19.462768423608441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IFERROR(__xludf.DUMMYFUNCTION("IMPORTRANGE(""https://docs.google.com/spreadsheets/d/11923uPwbBZFjjGgGUA6NLw09EwE0CqkOc4q9oUmW1yo/edit?usp=sharing"",""เพชรบูรณ์!J528"")"),74)</f>
        <v>74</v>
      </c>
      <c r="K633" s="342">
        <f t="shared" ca="1" si="129"/>
        <v>55.639097744360903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IFERROR(__xludf.DUMMYFUNCTION("IMPORTRANGE(""https://docs.google.com/spreadsheets/d/11923uPwbBZFjjGgGUA6NLw09EwE0CqkOc4q9oUmW1yo/edit?usp=sharing"",""เพชรบูรณ์!J529"")"),10641000)</f>
        <v>10641000</v>
      </c>
      <c r="K634" s="342">
        <f t="shared" ca="1" si="129"/>
        <v>88.674999999999997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IFERROR(__xludf.DUMMYFUNCTION("IMPORTRANGE(""https://docs.google.com/spreadsheets/d/11923uPwbBZFjjGgGUA6NLw09EwE0CqkOc4q9oUmW1yo/edit?usp=sharing"",""เพชรบูรณ์!J530"")"),312)</f>
        <v>312</v>
      </c>
      <c r="K635" s="487">
        <f t="shared" ca="1" si="129"/>
        <v>104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15210697</v>
      </c>
      <c r="M8" s="23">
        <f t="shared" ca="1" si="0"/>
        <v>13387737</v>
      </c>
      <c r="N8" s="23">
        <f t="shared" ca="1" si="0"/>
        <v>13650354.329999998</v>
      </c>
      <c r="O8" s="22">
        <f t="shared" ref="O8:O16" ca="1" si="1">IF(L8&gt;0,N8*100/L8,0)</f>
        <v>89.741806900762001</v>
      </c>
      <c r="P8" s="22">
        <f t="shared" ref="P8:P16" ca="1" si="2">IF(M8&gt;0,N8*100/M8,0)</f>
        <v>101.96162600146685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15210697</v>
      </c>
      <c r="M10" s="30">
        <f t="shared" ca="1" si="4"/>
        <v>13387737</v>
      </c>
      <c r="N10" s="30">
        <f t="shared" ca="1" si="4"/>
        <v>13650354.329999998</v>
      </c>
      <c r="O10" s="29">
        <f t="shared" ca="1" si="1"/>
        <v>89.741806900762001</v>
      </c>
      <c r="P10" s="29">
        <f t="shared" ca="1" si="2"/>
        <v>101.96162600146685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4729387</v>
      </c>
      <c r="M12" s="39">
        <f t="shared" ca="1" si="6"/>
        <v>2906427</v>
      </c>
      <c r="N12" s="39">
        <f t="shared" ca="1" si="6"/>
        <v>3537978.4699999997</v>
      </c>
      <c r="O12" s="39">
        <f t="shared" ca="1" si="1"/>
        <v>74.808394195695982</v>
      </c>
      <c r="P12" s="39">
        <f t="shared" ca="1" si="2"/>
        <v>121.72947987339782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2858287</v>
      </c>
      <c r="M14" s="39">
        <f t="shared" si="8"/>
        <v>0</v>
      </c>
      <c r="N14" s="39">
        <f t="shared" ca="1" si="8"/>
        <v>937839.45</v>
      </c>
      <c r="O14" s="39">
        <f t="shared" ca="1" si="1"/>
        <v>32.811241488345992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10481310</v>
      </c>
      <c r="M16" s="39">
        <f t="shared" ca="1" si="10"/>
        <v>10481310</v>
      </c>
      <c r="N16" s="39">
        <f t="shared" ca="1" si="10"/>
        <v>10112375.859999999</v>
      </c>
      <c r="O16" s="50">
        <f t="shared" ca="1" si="1"/>
        <v>96.480076059194886</v>
      </c>
      <c r="P16" s="50">
        <f t="shared" ca="1" si="2"/>
        <v>96.480076059194886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13345237</v>
      </c>
      <c r="M18" s="23">
        <f t="shared" ca="1" si="11"/>
        <v>13387737</v>
      </c>
      <c r="N18" s="23">
        <f t="shared" ca="1" si="11"/>
        <v>12712514.879999999</v>
      </c>
      <c r="O18" s="22">
        <f t="shared" ref="O18:O20" ca="1" si="12">IF(L18&gt;0,N18*100/L18,0)</f>
        <v>95.258816909733412</v>
      </c>
      <c r="P18" s="22">
        <f t="shared" ref="P18:P26" ca="1" si="13">IF(M18&gt;0,N18*100/M18,0)</f>
        <v>94.956413320638134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13345237</v>
      </c>
      <c r="M20" s="30">
        <f t="shared" ca="1" si="15"/>
        <v>13387737</v>
      </c>
      <c r="N20" s="30">
        <f t="shared" ca="1" si="15"/>
        <v>12712514.879999999</v>
      </c>
      <c r="O20" s="29">
        <f t="shared" ca="1" si="12"/>
        <v>95.258816909733412</v>
      </c>
      <c r="P20" s="29">
        <f t="shared" ca="1" si="13"/>
        <v>94.956413320638134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2863927</v>
      </c>
      <c r="M22" s="42">
        <f t="shared" ca="1" si="18"/>
        <v>2906427</v>
      </c>
      <c r="N22" s="39">
        <f t="shared" ca="1" si="18"/>
        <v>2600139.02</v>
      </c>
      <c r="O22" s="39">
        <f t="shared" ca="1" si="17"/>
        <v>90.78929106782401</v>
      </c>
      <c r="P22" s="39">
        <f t="shared" ca="1" si="13"/>
        <v>89.461700569118022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992827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10481310</v>
      </c>
      <c r="M26" s="50">
        <f t="shared" ca="1" si="22"/>
        <v>10481310</v>
      </c>
      <c r="N26" s="50">
        <f t="shared" ca="1" si="22"/>
        <v>10112375.859999999</v>
      </c>
      <c r="O26" s="50">
        <f t="shared" ca="1" si="17"/>
        <v>96.480076059194886</v>
      </c>
      <c r="P26" s="50">
        <f t="shared" ca="1" si="13"/>
        <v>96.480076059194886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937839.45</v>
      </c>
      <c r="O28" s="22">
        <f t="shared" ref="O28:O30" ca="1" si="24">IF(L28&gt;0,N28*100/L28,0)</f>
        <v>50.273897590942717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937839.45</v>
      </c>
      <c r="O30" s="29">
        <f t="shared" ca="1" si="24"/>
        <v>50.273897590942717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937839.45</v>
      </c>
      <c r="O32" s="39">
        <f t="shared" ca="1" si="29"/>
        <v>50.273897590942717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937839.45</v>
      </c>
      <c r="O34" s="39">
        <f t="shared" ca="1" si="29"/>
        <v>50.273897590942717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13345237</v>
      </c>
      <c r="M37" s="55">
        <f t="shared" ca="1" si="33"/>
        <v>13387737</v>
      </c>
      <c r="N37" s="55">
        <f t="shared" ca="1" si="33"/>
        <v>12712514.880000001</v>
      </c>
      <c r="O37" s="56">
        <f t="shared" ca="1" si="29"/>
        <v>95.258816909733412</v>
      </c>
      <c r="P37" s="56">
        <f t="shared" ca="1" si="25"/>
        <v>94.956413320638134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7769200</v>
      </c>
      <c r="M41" s="79">
        <f t="shared" ca="1" si="34"/>
        <v>7769200</v>
      </c>
      <c r="N41" s="79">
        <f t="shared" ca="1" si="34"/>
        <v>7478287.9000000004</v>
      </c>
      <c r="O41" s="78">
        <f t="shared" ref="O41:O43" ca="1" si="35">IF(L41&gt;0,N41*100/L41,0)</f>
        <v>96.255572002265353</v>
      </c>
      <c r="P41" s="78">
        <f t="shared" ref="P41:P43" ca="1" si="36">IF(M41&gt;0,N41*100/M41,0)</f>
        <v>96.255572002265353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7769200</v>
      </c>
      <c r="M43" s="79">
        <f t="shared" ca="1" si="38"/>
        <v>7769200</v>
      </c>
      <c r="N43" s="79">
        <f t="shared" ca="1" si="38"/>
        <v>7478287.9000000004</v>
      </c>
      <c r="O43" s="78">
        <f t="shared" ca="1" si="35"/>
        <v>96.255572002265353</v>
      </c>
      <c r="P43" s="78">
        <f t="shared" ca="1" si="36"/>
        <v>96.255572002265353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IFERROR(__xludf.DUMMYFUNCTION("IMPORTRANGE(""https://docs.google.com/spreadsheets/d/1Yj_ptqi66GCucihVvJfMjLAmec39IyEx_6qawtMGysU/edit?usp=sharing"",""สบก!Q30"")"),610700)</f>
        <v>610700</v>
      </c>
      <c r="N45" s="50">
        <f ca="1">IFERROR(__xludf.DUMMYFUNCTION("IMPORTRANGE(""https://docs.google.com/spreadsheets/d/1Yj_ptqi66GCucihVvJfMjLAmec39IyEx_6qawtMGysU/edit?usp=sharing"",""สบก!R30"")"),576586.28)</f>
        <v>576586.28</v>
      </c>
      <c r="O45" s="39">
        <f ca="1">IF(L45&gt;0,N45*100/L45,0)</f>
        <v>94.413997052562635</v>
      </c>
      <c r="P45" s="39">
        <f ca="1">IF(M45&gt;0,N45*100/M45,0)</f>
        <v>94.413997052562635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IFERROR(__xludf.DUMMYFUNCTION("IMPORTRANGE(""https://docs.google.com/spreadsheets/d/1Yj_ptqi66GCucihVvJfMjLAmec39IyEx_6qawtMGysU/edit?usp=sharing"",""สบก!O30"")"),7158500)</f>
        <v>7158500</v>
      </c>
      <c r="M49" s="50">
        <f ca="1">L49</f>
        <v>7158500</v>
      </c>
      <c r="N49" s="50">
        <f ca="1">IFERROR(__xludf.DUMMYFUNCTION("IMPORTRANGE(""https://docs.google.com/spreadsheets/d/1Yj_ptqi66GCucihVvJfMjLAmec39IyEx_6qawtMGysU/edit?usp=sharing"",""สบก!S30"")"),6901701.62)</f>
        <v>6901701.6200000001</v>
      </c>
      <c r="O49" s="50">
        <f ca="1">IF(L49&gt;0,N49*100/L49,0)</f>
        <v>96.41267891318013</v>
      </c>
      <c r="P49" s="52">
        <f ca="1">IF(M49&gt;0,N49*100/M49,0)</f>
        <v>96.41267891318013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637200</v>
      </c>
      <c r="N53" s="121">
        <f t="shared" ca="1" si="39"/>
        <v>558600</v>
      </c>
      <c r="O53" s="120">
        <f t="shared" ref="O53:O55" ca="1" si="40">IF(L53&gt;0,N53*100/L53,0)</f>
        <v>87.664783427495294</v>
      </c>
      <c r="P53" s="120">
        <f t="shared" ref="P53:P55" ca="1" si="41">IF(M53&gt;0,N53*100/M53,0)</f>
        <v>87.664783427495294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637200</v>
      </c>
      <c r="N55" s="121">
        <f t="shared" ca="1" si="43"/>
        <v>558600</v>
      </c>
      <c r="O55" s="120">
        <f t="shared" ca="1" si="40"/>
        <v>87.664783427495294</v>
      </c>
      <c r="P55" s="120">
        <f t="shared" ca="1" si="41"/>
        <v>87.664783427495294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IFERROR(__xludf.DUMMYFUNCTION("IMPORTRANGE(""https://docs.google.com/spreadsheets/d/1Yj_ptqi66GCucihVvJfMjLAmec39IyEx_6qawtMGysU/edit?usp=sharing"",""สบก!Z30"")"),637200)</f>
        <v>637200</v>
      </c>
      <c r="N57" s="50">
        <f ca="1">IFERROR(__xludf.DUMMYFUNCTION("IMPORTRANGE(""https://docs.google.com/spreadsheets/d/1Yj_ptqi66GCucihVvJfMjLAmec39IyEx_6qawtMGysU/edit?usp=sharing"",""สบก!AA30"")"),558600)</f>
        <v>558600</v>
      </c>
      <c r="O57" s="39">
        <f ca="1">IF(L57&gt;0,N57*100/L57,0)</f>
        <v>87.664783427495294</v>
      </c>
      <c r="P57" s="39">
        <f ca="1">IF(M57&gt;0,N57*100/M57,0)</f>
        <v>87.664783427495294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3128010</v>
      </c>
      <c r="M66" s="152">
        <f t="shared" ca="1" si="45"/>
        <v>3128010</v>
      </c>
      <c r="N66" s="152">
        <f t="shared" ca="1" si="45"/>
        <v>3015874.24</v>
      </c>
      <c r="O66" s="151">
        <f t="shared" ref="O66:O68" ca="1" si="46">IF(L66&gt;0,N66*100/L66,0)</f>
        <v>96.415108647350877</v>
      </c>
      <c r="P66" s="151">
        <f t="shared" ref="P66:P68" ca="1" si="47">IF(M66&gt;0,N66*100/M66,0)</f>
        <v>96.415108647350877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3128010</v>
      </c>
      <c r="M68" s="88">
        <f t="shared" ca="1" si="49"/>
        <v>3128010</v>
      </c>
      <c r="N68" s="88">
        <f t="shared" ca="1" si="49"/>
        <v>3015874.24</v>
      </c>
      <c r="O68" s="156">
        <f t="shared" ca="1" si="46"/>
        <v>96.415108647350877</v>
      </c>
      <c r="P68" s="156">
        <f t="shared" ca="1" si="47"/>
        <v>96.415108647350877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IFERROR(__xludf.DUMMYFUNCTION("IMPORTRANGE(""https://docs.google.com/spreadsheets/d/1Yj_ptqi66GCucihVvJfMjLAmec39IyEx_6qawtMGysU/edit?usp=sharing"",""สบก!AG30"")"),3128010)</f>
        <v>3128010</v>
      </c>
      <c r="M74" s="50">
        <f ca="1">L74</f>
        <v>3128010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96.415108647350877</v>
      </c>
      <c r="P74" s="50">
        <f ca="1">IF(M74&gt;0,N74*100/M74,0)</f>
        <v>96.415108647350877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302281</v>
      </c>
      <c r="O94" s="151">
        <f t="shared" ref="O94:O96" ca="1" si="53">IF(L94&gt;0,N94*100/L94,0)</f>
        <v>94.770817657386502</v>
      </c>
      <c r="P94" s="151">
        <f t="shared" ref="P94:P96" ca="1" si="54">IF(M94&gt;0,N94*100/M94,0)</f>
        <v>94.770817657386502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302281</v>
      </c>
      <c r="O96" s="156">
        <f t="shared" ca="1" si="53"/>
        <v>94.770817657386502</v>
      </c>
      <c r="P96" s="156">
        <f t="shared" ca="1" si="54"/>
        <v>94.770817657386502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IFERROR(__xludf.DUMMYFUNCTION("IMPORTRANGE(""https://docs.google.com/spreadsheets/d/1Yj_ptqi66GCucihVvJfMjLAmec39IyEx_6qawtMGysU/edit?usp=sharing"",""สบก!AS30"")"),117481)</f>
        <v>117481</v>
      </c>
      <c r="O98" s="168">
        <f ca="1">IF(L98&gt;0,N98*100/L98,0)</f>
        <v>87.56782945736434</v>
      </c>
      <c r="P98" s="168">
        <f ca="1">IF(M98&gt;0,N98*100/M98,0)</f>
        <v>87.56782945736434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91762</v>
      </c>
      <c r="M118" s="152">
        <f t="shared" ca="1" si="58"/>
        <v>91762</v>
      </c>
      <c r="N118" s="152">
        <f t="shared" ca="1" si="58"/>
        <v>74120</v>
      </c>
      <c r="O118" s="151">
        <f t="shared" ref="O118:O120" ca="1" si="59">IF(L118&gt;0,N118*100/L118,0)</f>
        <v>80.774176674440398</v>
      </c>
      <c r="P118" s="151">
        <f t="shared" ref="P118:P120" ca="1" si="60">IF(M118&gt;0,N118*100/M118,0)</f>
        <v>80.774176674440398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91762</v>
      </c>
      <c r="M120" s="88">
        <f t="shared" ca="1" si="62"/>
        <v>91762</v>
      </c>
      <c r="N120" s="88">
        <f t="shared" ca="1" si="62"/>
        <v>74120</v>
      </c>
      <c r="O120" s="156">
        <f t="shared" ca="1" si="59"/>
        <v>80.774176674440398</v>
      </c>
      <c r="P120" s="156">
        <f t="shared" ca="1" si="60"/>
        <v>80.774176674440398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91762</v>
      </c>
      <c r="M122" s="167">
        <f ca="1">IFERROR(__xludf.DUMMYFUNCTION("IMPORTRANGE(""https://docs.google.com/spreadsheets/d/1Yj_ptqi66GCucihVvJfMjLAmec39IyEx_6qawtMGysU/edit?usp=sharing"",""สบก!BA30"")"),91762)</f>
        <v>91762</v>
      </c>
      <c r="N122" s="168">
        <f ca="1">IFERROR(__xludf.DUMMYFUNCTION("IMPORTRANGE(""https://docs.google.com/spreadsheets/d/1Yj_ptqi66GCucihVvJfMjLAmec39IyEx_6qawtMGysU/edit?usp=sharing"",""สบก!BB30"")"),74120)</f>
        <v>74120</v>
      </c>
      <c r="O122" s="168">
        <f ca="1">IF(L122&gt;0,N122*100/L122,0)</f>
        <v>80.774176674440398</v>
      </c>
      <c r="P122" s="168">
        <f ca="1">IF(M122&gt;0,N122*100/M122,0)</f>
        <v>80.774176674440398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IFERROR(__xludf.DUMMYFUNCTION("IMPORTRANGE(""https://docs.google.com/spreadsheets/d/1Yj_ptqi66GCucihVvJfMjLAmec39IyEx_6qawtMGysU/edit?usp=sharing"",""สบก!AX30"")"),91762)</f>
        <v>91762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123100</v>
      </c>
      <c r="M140" s="152">
        <f t="shared" ca="1" si="64"/>
        <v>123100</v>
      </c>
      <c r="N140" s="152">
        <f t="shared" ca="1" si="64"/>
        <v>119350</v>
      </c>
      <c r="O140" s="151">
        <f t="shared" ref="O140:O142" ca="1" si="65">IF(L140&gt;0,N140*100/L140,0)</f>
        <v>96.953696181965881</v>
      </c>
      <c r="P140" s="151">
        <f t="shared" ref="P140:P142" ca="1" si="66">IF(M140&gt;0,N140*100/M140,0)</f>
        <v>96.953696181965881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123100</v>
      </c>
      <c r="M142" s="88">
        <f t="shared" ca="1" si="68"/>
        <v>123100</v>
      </c>
      <c r="N142" s="88">
        <f t="shared" ca="1" si="68"/>
        <v>119350</v>
      </c>
      <c r="O142" s="156">
        <f t="shared" ca="1" si="65"/>
        <v>96.953696181965881</v>
      </c>
      <c r="P142" s="156">
        <f t="shared" ca="1" si="66"/>
        <v>96.953696181965881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123100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IFERROR(__xludf.DUMMYFUNCTION("IMPORTRANGE(""https://docs.google.com/spreadsheets/d/1Yj_ptqi66GCucihVvJfMjLAmec39IyEx_6qawtMGysU/edit?usp=sharing"",""สบก!BK30"")"),119350)</f>
        <v>119350</v>
      </c>
      <c r="O144" s="168">
        <f ca="1">IF(L144&gt;0,N144*100/L144,0)</f>
        <v>96.953696181965881</v>
      </c>
      <c r="P144" s="168">
        <f ca="1">IF(M144&gt;0,N144*100/M144,0)</f>
        <v>96.953696181965881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IFERROR(__xludf.DUMMYFUNCTION("IMPORTRANGE(""https://docs.google.com/spreadsheets/d/1Yj_ptqi66GCucihVvJfMjLAmec39IyEx_6qawtMGysU/edit?usp=sharing"",""สบก!BG30"")"),123100)</f>
        <v>123100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192298</v>
      </c>
      <c r="O250" s="151">
        <f t="shared" ref="O250:O252" ca="1" si="78">IF(L250&gt;0,N250*100/L250,0)</f>
        <v>88.616589861751152</v>
      </c>
      <c r="P250" s="151">
        <f t="shared" ref="P250:P252" ca="1" si="79">IF(M250&gt;0,N250*100/M250,0)</f>
        <v>88.616589861751152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192298</v>
      </c>
      <c r="O252" s="156">
        <f t="shared" ca="1" si="78"/>
        <v>88.616589861751152</v>
      </c>
      <c r="P252" s="156">
        <f t="shared" ca="1" si="79"/>
        <v>88.616589861751152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IFERROR(__xludf.DUMMYFUNCTION("IMPORTRANGE(""https://docs.google.com/spreadsheets/d/1Yj_ptqi66GCucihVvJfMjLAmec39IyEx_6qawtMGysU/edit?usp=sharing"",""สบก!CC30"")"),192298)</f>
        <v>192298</v>
      </c>
      <c r="O254" s="168">
        <f ca="1">IF(L254&gt;0,N254*100/L254,0)</f>
        <v>88.616589861751152</v>
      </c>
      <c r="P254" s="168">
        <f ca="1">IF(M254&gt;0,N254*100/M254,0)</f>
        <v>88.616589861751152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161181.60999999999</v>
      </c>
      <c r="O271" s="151">
        <f t="shared" ref="O271:O273" ca="1" si="84">IF(L271&gt;0,N271*100/L271,0)</f>
        <v>78.357613028682536</v>
      </c>
      <c r="P271" s="151">
        <f t="shared" ref="P271:P273" ca="1" si="85">IF(M271&gt;0,N271*100/M271,0)</f>
        <v>78.357613028682536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161181.60999999999</v>
      </c>
      <c r="O273" s="156">
        <f t="shared" ca="1" si="84"/>
        <v>78.357613028682536</v>
      </c>
      <c r="P273" s="156">
        <f t="shared" ca="1" si="85"/>
        <v>78.357613028682536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IFERROR(__xludf.DUMMYFUNCTION("IMPORTRANGE(""https://docs.google.com/spreadsheets/d/1Yj_ptqi66GCucihVvJfMjLAmec39IyEx_6qawtMGysU/edit?usp=sharing"",""สบก!CL30"")"),161181.61)</f>
        <v>161181.60999999999</v>
      </c>
      <c r="O275" s="168">
        <f ca="1">IF(L275&gt;0,N275*100/L275,0)</f>
        <v>78.357613028682536</v>
      </c>
      <c r="P275" s="168">
        <f ca="1">IF(M275&gt;0,N275*100/M275,0)</f>
        <v>78.357613028682536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IFERROR(__xludf.DUMMYFUNCTION("IMPORTRANGE(""https://docs.google.com/spreadsheets/d/11923uPwbBZFjjGgGUA6NLw09EwE0CqkOc4q9oUmW1yo/edit?usp=sharing"",""แพร่!J228"")"),690)</f>
        <v>690</v>
      </c>
      <c r="K328" s="317">
        <f ca="1">IF(I328&gt;0,J328*100/I328,0)</f>
        <v>191.66666666666666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875680</v>
      </c>
      <c r="N329" s="152">
        <f t="shared" ca="1" si="98"/>
        <v>789397.13</v>
      </c>
      <c r="O329" s="151">
        <f t="shared" ref="O329:O331" ca="1" si="99">IF(L329&gt;0,N329*100/L329,0)</f>
        <v>94.745088696320124</v>
      </c>
      <c r="P329" s="151">
        <f t="shared" ref="P329:P331" ca="1" si="100">IF(M329&gt;0,N329*100/M329,0)</f>
        <v>90.146757948108899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875680</v>
      </c>
      <c r="N331" s="88">
        <f t="shared" ca="1" si="102"/>
        <v>789397.13</v>
      </c>
      <c r="O331" s="156">
        <f t="shared" ca="1" si="99"/>
        <v>94.745088696320124</v>
      </c>
      <c r="P331" s="156">
        <f t="shared" ca="1" si="100"/>
        <v>90.146757948108899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IFERROR(__xludf.DUMMYFUNCTION("IMPORTRANGE(""https://docs.google.com/spreadsheets/d/1Yj_ptqi66GCucihVvJfMjLAmec39IyEx_6qawtMGysU/edit?usp=sharing"",""สบก!DL30"")"),865680)</f>
        <v>865680</v>
      </c>
      <c r="N333" s="168">
        <f ca="1">IFERROR(__xludf.DUMMYFUNCTION("IMPORTRANGE(""https://docs.google.com/spreadsheets/d/1Yj_ptqi66GCucihVvJfMjLAmec39IyEx_6qawtMGysU/edit?usp=sharing"",""สบก!DM30"")"),779397.13)</f>
        <v>779397.13</v>
      </c>
      <c r="O333" s="168">
        <f ca="1">IF(L333&gt;0,N333*100/L333,0)</f>
        <v>94.681251974051847</v>
      </c>
      <c r="P333" s="168">
        <f ca="1">IF(M333&gt;0,N333*100/M333,0)</f>
        <v>90.032937113020978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IFERROR(__xludf.DUMMYFUNCTION("IMPORTRANGE(""https://docs.google.com/spreadsheets/d/11923uPwbBZFjjGgGUA6NLw09EwE0CqkOc4q9oUmW1yo/edit?usp=sharing"",""แพร่!J234"")"),179)</f>
        <v>179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IFERROR(__xludf.DUMMYFUNCTION("IMPORTRANGE(""https://docs.google.com/spreadsheets/d/11923uPwbBZFjjGgGUA6NLw09EwE0CqkOc4q9oUmW1yo/edit?usp=sharing"",""แพร่!J235"")"),1262.29)</f>
        <v>1262.29</v>
      </c>
      <c r="K340" s="342">
        <f t="shared" ca="1" si="103"/>
        <v>97.099230769230772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IFERROR(__xludf.DUMMYFUNCTION("IMPORTRANGE(""https://docs.google.com/spreadsheets/d/11923uPwbBZFjjGgGUA6NLw09EwE0CqkOc4q9oUmW1yo/edit?usp=sharing"",""แพร่!J236"")"),746)</f>
        <v>746</v>
      </c>
      <c r="K341" s="342">
        <f t="shared" ca="1" si="103"/>
        <v>207.22222222222223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IFERROR(__xludf.DUMMYFUNCTION("IMPORTRANGE(""https://docs.google.com/spreadsheets/d/11923uPwbBZFjjGgGUA6NLw09EwE0CqkOc4q9oUmW1yo/edit?usp=sharing"",""แพร่!J237"")"),6707.61)</f>
        <v>6707.61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IFERROR(__xludf.DUMMYFUNCTION("IMPORTRANGE(""https://docs.google.com/spreadsheets/d/11923uPwbBZFjjGgGUA6NLw09EwE0CqkOc4q9oUmW1yo/edit?usp=sharing"",""แพร่!J238"")"),2)</f>
        <v>2</v>
      </c>
      <c r="K343" s="342">
        <f t="shared" ca="1" si="103"/>
        <v>0.55555555555555558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IFERROR(__xludf.DUMMYFUNCTION("IMPORTRANGE(""https://docs.google.com/spreadsheets/d/11923uPwbBZFjjGgGUA6NLw09EwE0CqkOc4q9oUmW1yo/edit?usp=sharing"",""แพร่!J239"")"),9.07)</f>
        <v>9.07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IFERROR(__xludf.DUMMYFUNCTION("IMPORTRANGE(""https://docs.google.com/spreadsheets/d/11923uPwbBZFjjGgGUA6NLw09EwE0CqkOc4q9oUmW1yo/edit?usp=sharing"",""แพร่!J240"")"),690)</f>
        <v>690</v>
      </c>
      <c r="K345" s="342">
        <f t="shared" ca="1" si="103"/>
        <v>191.66666666666666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IFERROR(__xludf.DUMMYFUNCTION("IMPORTRANGE(""https://docs.google.com/spreadsheets/d/11923uPwbBZFjjGgGUA6NLw09EwE0CqkOc4q9oUmW1yo/edit?usp=sharing"",""แพร่!J241"")"),6096.4)</f>
        <v>6096.4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IFERROR(__xludf.DUMMYFUNCTION("IMPORTRANGE(""https://docs.google.com/spreadsheets/d/11923uPwbBZFjjGgGUA6NLw09EwE0CqkOc4q9oUmW1yo/edit?usp=sharing"",""แพร่!M242"")"),937839.45)</f>
        <v>937839.45</v>
      </c>
      <c r="O347" s="357">
        <f ca="1">+IF(L347&gt;0,N347*100/L347,0)</f>
        <v>50.273897590942717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IFERROR(__xludf.DUMMYFUNCTION("IMPORTRANGE(""https://docs.google.com/spreadsheets/d/11923uPwbBZFjjGgGUA6NLw09EwE0CqkOc4q9oUmW1yo/edit?usp=sharing"",""แพร่!M296"")"),121485)</f>
        <v>121485</v>
      </c>
      <c r="O401" s="372">
        <f ca="1">+IF(L401&gt;0,N401*100/L401,0)</f>
        <v>89.975559176418315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IFERROR(__xludf.DUMMYFUNCTION("IMPORTRANGE(""https://docs.google.com/spreadsheets/d/11923uPwbBZFjjGgGUA6NLw09EwE0CqkOc4q9oUmW1yo/edit?usp=sharing"",""แพร่!M299"")"),121485)</f>
        <v>121485</v>
      </c>
      <c r="O404" s="168">
        <f t="shared" ca="1" si="112"/>
        <v>89.975559176418315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IFERROR(__xludf.DUMMYFUNCTION("IMPORTRANGE(""https://docs.google.com/spreadsheets/d/11923uPwbBZFjjGgGUA6NLw09EwE0CqkOc4q9oUmW1yo/edit?usp=sharing"",""แพร่!M301"")"),121485)</f>
        <v>121485</v>
      </c>
      <c r="O406" s="168">
        <f t="shared" ca="1" si="112"/>
        <v>89.975559176418315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IFERROR(__xludf.DUMMYFUNCTION("IMPORTRANGE(""https://docs.google.com/spreadsheets/d/11923uPwbBZFjjGgGUA6NLw09EwE0CqkOc4q9oUmW1yo/edit?usp=sharing"",""แพร่!M303"")"),23540)</f>
        <v>23540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IFERROR(__xludf.DUMMYFUNCTION("IMPORTRANGE(""https://docs.google.com/spreadsheets/d/11923uPwbBZFjjGgGUA6NLw09EwE0CqkOc4q9oUmW1yo/edit?usp=sharing"",""แพร่!M350"")"),44125)</f>
        <v>44125</v>
      </c>
      <c r="O455" s="372">
        <f t="shared" ref="O455:O459" ca="1" si="116">+IF(L455&gt;0,N455*100/L455,0)</f>
        <v>49.847492092182556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IFERROR(__xludf.DUMMYFUNCTION("IMPORTRANGE(""https://docs.google.com/spreadsheets/d/11923uPwbBZFjjGgGUA6NLw09EwE0CqkOc4q9oUmW1yo/edit?usp=sharing"",""แพร่!M352"")"),44125)</f>
        <v>44125</v>
      </c>
      <c r="O457" s="168">
        <f t="shared" ca="1" si="116"/>
        <v>49.847492092182556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IFERROR(__xludf.DUMMYFUNCTION("IMPORTRANGE(""https://docs.google.com/spreadsheets/d/11923uPwbBZFjjGgGUA6NLw09EwE0CqkOc4q9oUmW1yo/edit?usp=sharing"",""แพร่!M354"")"),44125)</f>
        <v>44125</v>
      </c>
      <c r="O459" s="168">
        <f t="shared" ca="1" si="116"/>
        <v>49.847492092182556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IFERROR(__xludf.DUMMYFUNCTION("IMPORTRANGE(""https://docs.google.com/spreadsheets/d/11923uPwbBZFjjGgGUA6NLw09EwE0CqkOc4q9oUmW1yo/edit?usp=sharing"",""แพร่!M358"")"),44125)</f>
        <v>44125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IFERROR(__xludf.DUMMYFUNCTION("IMPORTRANGE(""https://docs.google.com/spreadsheets/d/11923uPwbBZFjjGgGUA6NLw09EwE0CqkOc4q9oUmW1yo/edit?usp=sharing"",""แพร่!J360"")"),5092)</f>
        <v>5092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IFERROR(__xludf.DUMMYFUNCTION("IMPORTRANGE(""https://docs.google.com/spreadsheets/d/11923uPwbBZFjjGgGUA6NLw09EwE0CqkOc4q9oUmW1yo/edit?usp=sharing"",""แพร่!J362"")"),3693)</f>
        <v>3693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IFERROR(__xludf.DUMMYFUNCTION("IMPORTRANGE(""https://docs.google.com/spreadsheets/d/11923uPwbBZFjjGgGUA6NLw09EwE0CqkOc4q9oUmW1yo/edit?usp=sharing"",""แพร่!J363"")"),860)</f>
        <v>860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IFERROR(__xludf.DUMMYFUNCTION("IMPORTRANGE(""https://docs.google.com/spreadsheets/d/11923uPwbBZFjjGgGUA6NLw09EwE0CqkOc4q9oUmW1yo/edit?usp=sharing"",""แพร่!J364"")"),1312)</f>
        <v>1312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IFERROR(__xludf.DUMMYFUNCTION("IMPORTRANGE(""https://docs.google.com/spreadsheets/d/11923uPwbBZFjjGgGUA6NLw09EwE0CqkOc4q9oUmW1yo/edit?usp=sharing"",""แพร่!J366"")"),87)</f>
        <v>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IFERROR(__xludf.DUMMYFUNCTION("IMPORTRANGE(""https://docs.google.com/spreadsheets/d/11923uPwbBZFjjGgGUA6NLw09EwE0CqkOc4q9oUmW1yo/edit?usp=sharing"",""แพร่!J367"")"),21)</f>
        <v>21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IFERROR(__xludf.DUMMYFUNCTION("IMPORTRANGE(""https://docs.google.com/spreadsheets/d/11923uPwbBZFjjGgGUA6NLw09EwE0CqkOc4q9oUmW1yo/edit?usp=sharing"",""แพร่!J392"")"),112)</f>
        <v>112</v>
      </c>
      <c r="K497" s="444">
        <f t="shared" ca="1" si="117"/>
        <v>80.57553956834532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IFERROR(__xludf.DUMMYFUNCTION("IMPORTRANGE(""https://docs.google.com/spreadsheets/d/11923uPwbBZFjjGgGUA6NLw09EwE0CqkOc4q9oUmW1yo/edit?usp=sharing"",""แพร่!J393"")"),112)</f>
        <v>112</v>
      </c>
      <c r="K498" s="163">
        <f t="shared" ca="1" si="117"/>
        <v>80.57553956834532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IFERROR(__xludf.DUMMYFUNCTION("IMPORTRANGE(""https://docs.google.com/spreadsheets/d/11923uPwbBZFjjGgGUA6NLw09EwE0CqkOc4q9oUmW1yo/edit?usp=sharing"",""แพร่!J394"")"),22)</f>
        <v>22</v>
      </c>
      <c r="K499" s="201">
        <f t="shared" ca="1" si="117"/>
        <v>68.75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IFERROR(__xludf.DUMMYFUNCTION("IMPORTRANGE(""https://docs.google.com/spreadsheets/d/11923uPwbBZFjjGgGUA6NLw09EwE0CqkOc4q9oUmW1yo/edit?usp=sharing"",""แพร่!J395"")"),103)</f>
        <v>103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IFERROR(__xludf.DUMMYFUNCTION("IMPORTRANGE(""https://docs.google.com/spreadsheets/d/11923uPwbBZFjjGgGUA6NLw09EwE0CqkOc4q9oUmW1yo/edit?usp=sharing"",""แพร่!J396"")"),20)</f>
        <v>20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IFERROR(__xludf.DUMMYFUNCTION("IMPORTRANGE(""https://docs.google.com/spreadsheets/d/11923uPwbBZFjjGgGUA6NLw09EwE0CqkOc4q9oUmW1yo/edit?usp=sharing"",""แพร่!J420"")"),13.89)</f>
        <v>13.89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IFERROR(__xludf.DUMMYFUNCTION("IMPORTRANGE(""https://docs.google.com/spreadsheets/d/11923uPwbBZFjjGgGUA6NLw09EwE0CqkOc4q9oUmW1yo/edit?usp=sharing"",""แพร่!J421"")"),5)</f>
        <v>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IFERROR(__xludf.DUMMYFUNCTION("IMPORTRANGE(""https://docs.google.com/spreadsheets/d/11923uPwbBZFjjGgGUA6NLw09EwE0CqkOc4q9oUmW1yo/edit?usp=sharing"",""แพร่!J422"")"),3.96)</f>
        <v>3.96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IFERROR(__xludf.DUMMYFUNCTION("IMPORTRANGE(""https://docs.google.com/spreadsheets/d/11923uPwbBZFjjGgGUA6NLw09EwE0CqkOc4q9oUmW1yo/edit?usp=sharing"",""แพร่!J424"")"),7.62)</f>
        <v>7.62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IFERROR(__xludf.DUMMYFUNCTION("IMPORTRANGE(""https://docs.google.com/spreadsheets/d/11923uPwbBZFjjGgGUA6NLw09EwE0CqkOc4q9oUmW1yo/edit?usp=sharing"",""แพร่!J426"")"),2.31)</f>
        <v>2.31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IFERROR(__xludf.DUMMYFUNCTION("IMPORTRANGE(""https://docs.google.com/spreadsheets/d/11923uPwbBZFjjGgGUA6NLw09EwE0CqkOc4q9oUmW1yo/edit?usp=sharing"",""แพร่!M428"")"),33060)</f>
        <v>33060</v>
      </c>
      <c r="O533" s="411">
        <f t="shared" ref="O533:O537" ca="1" si="118">+IF(L533&gt;0,N533*100/L533,0)</f>
        <v>96.272568433313921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IFERROR(__xludf.DUMMYFUNCTION("IMPORTRANGE(""https://docs.google.com/spreadsheets/d/11923uPwbBZFjjGgGUA6NLw09EwE0CqkOc4q9oUmW1yo/edit?usp=sharing"",""แพร่!M430"")"),33060)</f>
        <v>33060</v>
      </c>
      <c r="O535" s="168">
        <f t="shared" ca="1" si="118"/>
        <v>96.272568433313921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IFERROR(__xludf.DUMMYFUNCTION("IMPORTRANGE(""https://docs.google.com/spreadsheets/d/11923uPwbBZFjjGgGUA6NLw09EwE0CqkOc4q9oUmW1yo/edit?usp=sharing"",""แพร่!M432"")"),33060)</f>
        <v>33060</v>
      </c>
      <c r="O537" s="168">
        <f t="shared" ca="1" si="118"/>
        <v>96.272568433313921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IFERROR(__xludf.DUMMYFUNCTION("IMPORTRANGE(""https://docs.google.com/spreadsheets/d/11923uPwbBZFjjGgGUA6NLw09EwE0CqkOc4q9oUmW1yo/edit?usp=sharing"",""แพร่!M436"")"),15200)</f>
        <v>15200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IFERROR(__xludf.DUMMYFUNCTION("IMPORTRANGE(""https://docs.google.com/spreadsheets/d/11923uPwbBZFjjGgGUA6NLw09EwE0CqkOc4q9oUmW1yo/edit?usp=sharing"",""แพร่!J459"")"),3407)</f>
        <v>3407</v>
      </c>
      <c r="K564" s="371">
        <f ca="1">IF(I564&gt;0,J564*100/I564,0)</f>
        <v>283.91666666666669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IFERROR(__xludf.DUMMYFUNCTION("IMPORTRANGE(""https://docs.google.com/spreadsheets/d/11923uPwbBZFjjGgGUA6NLw09EwE0CqkOc4q9oUmW1yo/edit?usp=sharing"",""แพร่!J468"")"),3407)</f>
        <v>3407</v>
      </c>
      <c r="K573" s="201">
        <f ca="1">IF(I573&gt;0,J573*100/I573,0)</f>
        <v>283.91666666666669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IFERROR(__xludf.DUMMYFUNCTION("IMPORTRANGE(""https://docs.google.com/spreadsheets/d/11923uPwbBZFjjGgGUA6NLw09EwE0CqkOc4q9oUmW1yo/edit?usp=sharing"",""แพร่!J471"")"),385)</f>
        <v>385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IFERROR(__xludf.DUMMYFUNCTION("IMPORTRANGE(""https://docs.google.com/spreadsheets/d/11923uPwbBZFjjGgGUA6NLw09EwE0CqkOc4q9oUmW1yo/edit?usp=sharing"",""แพร่!J472"")"),3018)</f>
        <v>3018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IFERROR(__xludf.DUMMYFUNCTION("IMPORTRANGE(""https://docs.google.com/spreadsheets/d/11923uPwbBZFjjGgGUA6NLw09EwE0CqkOc4q9oUmW1yo/edit?usp=sharing"",""แพร่!J486"")"),7)</f>
        <v>7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IFERROR(__xludf.DUMMYFUNCTION("IMPORTRANGE(""https://docs.google.com/spreadsheets/d/11923uPwbBZFjjGgGUA6NLw09EwE0CqkOc4q9oUmW1yo/edit?usp=sharing"",""แพร่!J487"")"),4.16)</f>
        <v>4.16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IFERROR(__xludf.DUMMYFUNCTION("IMPORTRANGE(""https://docs.google.com/spreadsheets/d/11923uPwbBZFjjGgGUA6NLw09EwE0CqkOc4q9oUmW1yo/edit?usp=sharing"",""แพร่!J488"")"),5)</f>
        <v>5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IFERROR(__xludf.DUMMYFUNCTION("IMPORTRANGE(""https://docs.google.com/spreadsheets/d/11923uPwbBZFjjGgGUA6NLw09EwE0CqkOc4q9oUmW1yo/edit?usp=sharing"",""แพร่!J489"")"),2.5)</f>
        <v>2.5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IFERROR(__xludf.DUMMYFUNCTION("IMPORTRANGE(""https://docs.google.com/spreadsheets/d/11923uPwbBZFjjGgGUA6NLw09EwE0CqkOc4q9oUmW1yo/edit?usp=sharing"",""แพร่!J491"")"),1.65)</f>
        <v>1.65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IFERROR(__xludf.DUMMYFUNCTION("IMPORTRANGE(""https://docs.google.com/spreadsheets/d/11923uPwbBZFjjGgGUA6NLw09EwE0CqkOc4q9oUmW1yo/edit?usp=sharing"",""แพร่!J523"")"),3214400)</f>
        <v>3214400</v>
      </c>
      <c r="K628" s="342">
        <f t="shared" ref="K628:K635" ca="1" si="129">IF(I628&gt;0,J628*100/I628,0)</f>
        <v>92.367816091954026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IFERROR(__xludf.DUMMYFUNCTION("IMPORTRANGE(""https://docs.google.com/spreadsheets/d/11923uPwbBZFjjGgGUA6NLw09EwE0CqkOc4q9oUmW1yo/edit?usp=sharing"",""แพร่!J524"")"),149)</f>
        <v>149</v>
      </c>
      <c r="K629" s="342">
        <f t="shared" ca="1" si="129"/>
        <v>93.125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IFERROR(__xludf.DUMMYFUNCTION("IMPORTRANGE(""https://docs.google.com/spreadsheets/d/11923uPwbBZFjjGgGUA6NLw09EwE0CqkOc4q9oUmW1yo/edit?usp=sharing"",""แพร่!J525"")"),129651.06)</f>
        <v>129651.06</v>
      </c>
      <c r="K630" s="342">
        <f t="shared" ca="1" si="129"/>
        <v>19.522061088780337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IFERROR(__xludf.DUMMYFUNCTION("IMPORTRANGE(""https://docs.google.com/spreadsheets/d/11923uPwbBZFjjGgGUA6NLw09EwE0CqkOc4q9oUmW1yo/edit?usp=sharing"",""แพร่!J527"")"),28503.34)</f>
        <v>28503.34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IFERROR(__xludf.DUMMYFUNCTION("IMPORTRANGE(""https://docs.google.com/spreadsheets/d/11923uPwbBZFjjGgGUA6NLw09EwE0CqkOc4q9oUmW1yo/edit?usp=sharing"",""แพร่!J528"")"),1)</f>
        <v>1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IFERROR(__xludf.DUMMYFUNCTION("IMPORTRANGE(""https://docs.google.com/spreadsheets/d/11923uPwbBZFjjGgGUA6NLw09EwE0CqkOc4q9oUmW1yo/edit?usp=sharing"",""แพร่!J529"")"),2975000)</f>
        <v>2975000</v>
      </c>
      <c r="K634" s="342">
        <f t="shared" ca="1" si="129"/>
        <v>85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IFERROR(__xludf.DUMMYFUNCTION("IMPORTRANGE(""https://docs.google.com/spreadsheets/d/11923uPwbBZFjjGgGUA6NLw09EwE0CqkOc4q9oUmW1yo/edit?usp=sharing"",""แพร่!J530"")"),136)</f>
        <v>136</v>
      </c>
      <c r="K635" s="487">
        <f t="shared" ca="1" si="129"/>
        <v>97.142857142857139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3247502</v>
      </c>
      <c r="M8" s="23">
        <f t="shared" ca="1" si="0"/>
        <v>2196911</v>
      </c>
      <c r="N8" s="23">
        <f t="shared" ca="1" si="0"/>
        <v>2788087.88</v>
      </c>
      <c r="O8" s="22">
        <f t="shared" ref="O8:O16" ca="1" si="1">IF(L8&gt;0,N8*100/L8,0)</f>
        <v>85.853307557624291</v>
      </c>
      <c r="P8" s="22">
        <f t="shared" ref="P8:P16" ca="1" si="2">IF(M8&gt;0,N8*100/M8,0)</f>
        <v>126.90945969135754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3247502</v>
      </c>
      <c r="M10" s="30">
        <f t="shared" ca="1" si="4"/>
        <v>2196911</v>
      </c>
      <c r="N10" s="30">
        <f t="shared" ca="1" si="4"/>
        <v>2788087.88</v>
      </c>
      <c r="O10" s="29">
        <f t="shared" ca="1" si="1"/>
        <v>85.853307557624291</v>
      </c>
      <c r="P10" s="29">
        <f t="shared" ca="1" si="2"/>
        <v>126.90945969135754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3199702</v>
      </c>
      <c r="M12" s="39">
        <f t="shared" ca="1" si="6"/>
        <v>2149111</v>
      </c>
      <c r="N12" s="39">
        <f t="shared" ca="1" si="6"/>
        <v>2740287.88</v>
      </c>
      <c r="O12" s="39">
        <f t="shared" ca="1" si="1"/>
        <v>85.641971658610714</v>
      </c>
      <c r="P12" s="39">
        <f t="shared" ca="1" si="2"/>
        <v>127.50797329686554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1641702</v>
      </c>
      <c r="M14" s="39">
        <f t="shared" si="8"/>
        <v>0</v>
      </c>
      <c r="N14" s="39">
        <f t="shared" ca="1" si="8"/>
        <v>916240</v>
      </c>
      <c r="O14" s="39">
        <f t="shared" ca="1" si="1"/>
        <v>55.810372406197956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2135775</v>
      </c>
      <c r="M18" s="23">
        <f t="shared" ca="1" si="11"/>
        <v>2196911</v>
      </c>
      <c r="N18" s="23">
        <f t="shared" ca="1" si="11"/>
        <v>1871847.8800000001</v>
      </c>
      <c r="O18" s="22">
        <f t="shared" ref="O18:O20" ca="1" si="12">IF(L18&gt;0,N18*100/L18,0)</f>
        <v>87.642559726562951</v>
      </c>
      <c r="P18" s="22">
        <f t="shared" ref="P18:P26" ca="1" si="13">IF(M18&gt;0,N18*100/M18,0)</f>
        <v>85.20362818521096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2135775</v>
      </c>
      <c r="M20" s="30">
        <f t="shared" ca="1" si="15"/>
        <v>2196911</v>
      </c>
      <c r="N20" s="30">
        <f t="shared" ca="1" si="15"/>
        <v>1871847.8800000001</v>
      </c>
      <c r="O20" s="29">
        <f t="shared" ca="1" si="12"/>
        <v>87.642559726562951</v>
      </c>
      <c r="P20" s="29">
        <f t="shared" ca="1" si="13"/>
        <v>85.20362818521096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2087975</v>
      </c>
      <c r="M22" s="42">
        <f t="shared" ca="1" si="18"/>
        <v>2149111</v>
      </c>
      <c r="N22" s="39">
        <f t="shared" ca="1" si="18"/>
        <v>1824047.8800000001</v>
      </c>
      <c r="O22" s="39">
        <f t="shared" ca="1" si="17"/>
        <v>87.359660915480305</v>
      </c>
      <c r="P22" s="39">
        <f t="shared" ca="1" si="13"/>
        <v>84.874530910688193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529975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1111727</v>
      </c>
      <c r="M28" s="23">
        <f t="shared" si="23"/>
        <v>0</v>
      </c>
      <c r="N28" s="23">
        <f t="shared" ca="1" si="23"/>
        <v>916240</v>
      </c>
      <c r="O28" s="22">
        <f t="shared" ref="O28:O30" ca="1" si="24">IF(L28&gt;0,N28*100/L28,0)</f>
        <v>82.415916857286007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1111727</v>
      </c>
      <c r="M30" s="30">
        <f t="shared" si="27"/>
        <v>0</v>
      </c>
      <c r="N30" s="30">
        <f t="shared" ca="1" si="27"/>
        <v>916240</v>
      </c>
      <c r="O30" s="29">
        <f t="shared" ca="1" si="24"/>
        <v>82.415916857286007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1111727</v>
      </c>
      <c r="M32" s="39">
        <f t="shared" si="30"/>
        <v>0</v>
      </c>
      <c r="N32" s="39">
        <f t="shared" ca="1" si="30"/>
        <v>916240</v>
      </c>
      <c r="O32" s="39">
        <f t="shared" ca="1" si="29"/>
        <v>82.415916857286007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1111727</v>
      </c>
      <c r="M34" s="39">
        <f t="shared" si="32"/>
        <v>0</v>
      </c>
      <c r="N34" s="39">
        <f t="shared" ca="1" si="32"/>
        <v>916240</v>
      </c>
      <c r="O34" s="39">
        <f t="shared" ca="1" si="29"/>
        <v>82.415916857286007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2135775</v>
      </c>
      <c r="M37" s="55">
        <f t="shared" ca="1" si="33"/>
        <v>2196911</v>
      </c>
      <c r="N37" s="55">
        <f t="shared" ca="1" si="33"/>
        <v>1871847.8800000001</v>
      </c>
      <c r="O37" s="56">
        <f t="shared" ca="1" si="29"/>
        <v>87.642559726562951</v>
      </c>
      <c r="P37" s="56">
        <f t="shared" ca="1" si="25"/>
        <v>85.20362818521096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669700</v>
      </c>
      <c r="N41" s="79">
        <f t="shared" ca="1" si="34"/>
        <v>588095.57999999996</v>
      </c>
      <c r="O41" s="78">
        <f t="shared" ref="O41:O43" ca="1" si="35">IF(L41&gt;0,N41*100/L41,0)</f>
        <v>87.814779752127805</v>
      </c>
      <c r="P41" s="78">
        <f t="shared" ref="P41:P43" ca="1" si="36">IF(M41&gt;0,N41*100/M41,0)</f>
        <v>87.814779752127805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669700</v>
      </c>
      <c r="N43" s="79">
        <f t="shared" ca="1" si="38"/>
        <v>588095.57999999996</v>
      </c>
      <c r="O43" s="78">
        <f t="shared" ca="1" si="35"/>
        <v>87.814779752127805</v>
      </c>
      <c r="P43" s="78">
        <f t="shared" ca="1" si="36"/>
        <v>87.814779752127805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IFERROR(__xludf.DUMMYFUNCTION("IMPORTRANGE(""https://docs.google.com/spreadsheets/d/1Yj_ptqi66GCucihVvJfMjLAmec39IyEx_6qawtMGysU/edit?usp=sharing"",""สบก!Q31"")"),669700)</f>
        <v>669700</v>
      </c>
      <c r="N45" s="50">
        <f ca="1">IFERROR(__xludf.DUMMYFUNCTION("IMPORTRANGE(""https://docs.google.com/spreadsheets/d/1Yj_ptqi66GCucihVvJfMjLAmec39IyEx_6qawtMGysU/edit?usp=sharing"",""สบก!R31"")"),588095.58)</f>
        <v>588095.57999999996</v>
      </c>
      <c r="O45" s="39">
        <f ca="1">IF(L45&gt;0,N45*100/L45,0)</f>
        <v>87.814779752127805</v>
      </c>
      <c r="P45" s="39">
        <f ca="1">IF(M45&gt;0,N45*100/M45,0)</f>
        <v>87.814779752127805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202936</v>
      </c>
      <c r="N53" s="121">
        <f t="shared" ca="1" si="39"/>
        <v>176436</v>
      </c>
      <c r="O53" s="120">
        <f t="shared" ref="O53:O55" ca="1" si="40">IF(L53&gt;0,N53*100/L53,0)</f>
        <v>97.2099173553719</v>
      </c>
      <c r="P53" s="120">
        <f t="shared" ref="P53:P55" ca="1" si="41">IF(M53&gt;0,N53*100/M53,0)</f>
        <v>86.941695904127414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202936</v>
      </c>
      <c r="N55" s="121">
        <f t="shared" ca="1" si="43"/>
        <v>176436</v>
      </c>
      <c r="O55" s="120">
        <f t="shared" ca="1" si="40"/>
        <v>97.2099173553719</v>
      </c>
      <c r="P55" s="120">
        <f t="shared" ca="1" si="41"/>
        <v>86.941695904127414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IFERROR(__xludf.DUMMYFUNCTION("IMPORTRANGE(""https://docs.google.com/spreadsheets/d/1Yj_ptqi66GCucihVvJfMjLAmec39IyEx_6qawtMGysU/edit?usp=sharing"",""สบก!Z31"")"),202936)</f>
        <v>202936</v>
      </c>
      <c r="N57" s="50">
        <f ca="1">IFERROR(__xludf.DUMMYFUNCTION("IMPORTRANGE(""https://docs.google.com/spreadsheets/d/1Yj_ptqi66GCucihVvJfMjLAmec39IyEx_6qawtMGysU/edit?usp=sharing"",""สบก!AA31"")"),176436)</f>
        <v>176436</v>
      </c>
      <c r="O57" s="39">
        <f ca="1">IF(L57&gt;0,N57*100/L57,0)</f>
        <v>97.2099173553719</v>
      </c>
      <c r="P57" s="39">
        <f ca="1">IF(M57&gt;0,N57*100/M57,0)</f>
        <v>86.941695904127414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72825</v>
      </c>
      <c r="O118" s="151">
        <f t="shared" ref="O118:O120" ca="1" si="59">IF(L118&gt;0,N118*100/L118,0)</f>
        <v>88.336972343522561</v>
      </c>
      <c r="P118" s="151">
        <f t="shared" ref="P118:P120" ca="1" si="60">IF(M118&gt;0,N118*100/M118,0)</f>
        <v>88.336972343522561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72825</v>
      </c>
      <c r="O120" s="156">
        <f t="shared" ca="1" si="59"/>
        <v>88.336972343522561</v>
      </c>
      <c r="P120" s="156">
        <f t="shared" ca="1" si="60"/>
        <v>88.336972343522561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IFERROR(__xludf.DUMMYFUNCTION("IMPORTRANGE(""https://docs.google.com/spreadsheets/d/1Yj_ptqi66GCucihVvJfMjLAmec39IyEx_6qawtMGysU/edit?usp=sharing"",""สบก!BB31"")"),72825)</f>
        <v>72825</v>
      </c>
      <c r="O122" s="168">
        <f ca="1">IF(L122&gt;0,N122*100/L122,0)</f>
        <v>88.336972343522561</v>
      </c>
      <c r="P122" s="168">
        <f ca="1">IF(M122&gt;0,N122*100/M122,0)</f>
        <v>88.336972343522561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123600</v>
      </c>
      <c r="M140" s="152">
        <f t="shared" ca="1" si="64"/>
        <v>123600</v>
      </c>
      <c r="N140" s="152">
        <f t="shared" ca="1" si="64"/>
        <v>121410</v>
      </c>
      <c r="O140" s="151">
        <f t="shared" ref="O140:O142" ca="1" si="65">IF(L140&gt;0,N140*100/L140,0)</f>
        <v>98.228155339805824</v>
      </c>
      <c r="P140" s="151">
        <f t="shared" ref="P140:P142" ca="1" si="66">IF(M140&gt;0,N140*100/M140,0)</f>
        <v>98.228155339805824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123600</v>
      </c>
      <c r="M142" s="88">
        <f t="shared" ca="1" si="68"/>
        <v>123600</v>
      </c>
      <c r="N142" s="88">
        <f t="shared" ca="1" si="68"/>
        <v>121410</v>
      </c>
      <c r="O142" s="156">
        <f t="shared" ca="1" si="65"/>
        <v>98.228155339805824</v>
      </c>
      <c r="P142" s="156">
        <f t="shared" ca="1" si="66"/>
        <v>98.228155339805824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123600</v>
      </c>
      <c r="M144" s="167">
        <f ca="1">IFERROR(__xludf.DUMMYFUNCTION("IMPORTRANGE(""https://docs.google.com/spreadsheets/d/1Yj_ptqi66GCucihVvJfMjLAmec39IyEx_6qawtMGysU/edit?usp=sharing"",""สบก!BJ31"")"),123600)</f>
        <v>123600</v>
      </c>
      <c r="N144" s="168">
        <f ca="1">IFERROR(__xludf.DUMMYFUNCTION("IMPORTRANGE(""https://docs.google.com/spreadsheets/d/1Yj_ptqi66GCucihVvJfMjLAmec39IyEx_6qawtMGysU/edit?usp=sharing"",""สบก!BK31"")"),121410)</f>
        <v>121410</v>
      </c>
      <c r="O144" s="168">
        <f ca="1">IF(L144&gt;0,N144*100/L144,0)</f>
        <v>98.228155339805824</v>
      </c>
      <c r="P144" s="168">
        <f ca="1">IF(M144&gt;0,N144*100/M144,0)</f>
        <v>98.228155339805824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IFERROR(__xludf.DUMMYFUNCTION("IMPORTRANGE(""https://docs.google.com/spreadsheets/d/1Yj_ptqi66GCucihVvJfMjLAmec39IyEx_6qawtMGysU/edit?usp=sharing"",""สบก!BG31"")"),123600)</f>
        <v>123600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IFERROR(__xludf.DUMMYFUNCTION("IMPORTRANGE(""https://docs.google.com/spreadsheets/d/11923uPwbBZFjjGgGUA6NLw09EwE0CqkOc4q9oUmW1yo/edit?usp=sharing"",""แม่ฮ่องสอน!J84"")"),122)</f>
        <v>122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IFERROR(__xludf.DUMMYFUNCTION("IMPORTRANGE(""https://docs.google.com/spreadsheets/d/11923uPwbBZFjjGgGUA6NLw09EwE0CqkOc4q9oUmW1yo/edit?usp=sharing"",""แม่ฮ่องสอน!J85"")"),122)</f>
        <v>122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155054</v>
      </c>
      <c r="O271" s="151">
        <f t="shared" ref="O271:O273" ca="1" si="84">IF(L271&gt;0,N271*100/L271,0)</f>
        <v>82.827991452991455</v>
      </c>
      <c r="P271" s="151">
        <f t="shared" ref="P271:P273" ca="1" si="85">IF(M271&gt;0,N271*100/M271,0)</f>
        <v>82.827991452991455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155054</v>
      </c>
      <c r="O273" s="156">
        <f t="shared" ca="1" si="84"/>
        <v>82.827991452991455</v>
      </c>
      <c r="P273" s="156">
        <f t="shared" ca="1" si="85"/>
        <v>82.827991452991455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IFERROR(__xludf.DUMMYFUNCTION("IMPORTRANGE(""https://docs.google.com/spreadsheets/d/1Yj_ptqi66GCucihVvJfMjLAmec39IyEx_6qawtMGysU/edit?usp=sharing"",""สบก!CL31"")"),155054)</f>
        <v>155054</v>
      </c>
      <c r="O275" s="168">
        <f ca="1">IF(L275&gt;0,N275*100/L275,0)</f>
        <v>82.827991452991455</v>
      </c>
      <c r="P275" s="168">
        <f ca="1">IF(M275&gt;0,N275*100/M275,0)</f>
        <v>82.827991452991455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IFERROR(__xludf.DUMMYFUNCTION("IMPORTRANGE(""https://docs.google.com/spreadsheets/d/11923uPwbBZFjjGgGUA6NLw09EwE0CqkOc4q9oUmW1yo/edit?usp=sharing"",""แม่ฮ่องสอน!J228"")"),120)</f>
        <v>120</v>
      </c>
      <c r="K328" s="317">
        <f ca="1">IF(I328&gt;0,J328*100/I328,0)</f>
        <v>126.31578947368421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911740</v>
      </c>
      <c r="N329" s="152">
        <f t="shared" ca="1" si="98"/>
        <v>738732.3</v>
      </c>
      <c r="O329" s="151">
        <f t="shared" ref="O329:O331" ca="1" si="99">IF(L329&gt;0,N329*100/L329,0)</f>
        <v>84.713120957754228</v>
      </c>
      <c r="P329" s="151">
        <f t="shared" ref="P329:P331" ca="1" si="100">IF(M329&gt;0,N329*100/M329,0)</f>
        <v>81.024447759229602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911740</v>
      </c>
      <c r="N331" s="88">
        <f t="shared" ca="1" si="102"/>
        <v>738732.3</v>
      </c>
      <c r="O331" s="156">
        <f t="shared" ca="1" si="99"/>
        <v>84.713120957754228</v>
      </c>
      <c r="P331" s="156">
        <f t="shared" ca="1" si="100"/>
        <v>81.024447759229602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IFERROR(__xludf.DUMMYFUNCTION("IMPORTRANGE(""https://docs.google.com/spreadsheets/d/1Yj_ptqi66GCucihVvJfMjLAmec39IyEx_6qawtMGysU/edit?usp=sharing"",""สบก!DM31"")"),690932.3)</f>
        <v>690932.3</v>
      </c>
      <c r="O333" s="168">
        <f ca="1">IF(L333&gt;0,N333*100/L333,0)</f>
        <v>83.826591769387562</v>
      </c>
      <c r="P333" s="168">
        <f ca="1">IF(M333&gt;0,N333*100/M333,0)</f>
        <v>79.974569993286565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IFERROR(__xludf.DUMMYFUNCTION("IMPORTRANGE(""https://docs.google.com/spreadsheets/d/11923uPwbBZFjjGgGUA6NLw09EwE0CqkOc4q9oUmW1yo/edit?usp=sharing"",""แม่ฮ่องสอน!J234"")"),64)</f>
        <v>64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IFERROR(__xludf.DUMMYFUNCTION("IMPORTRANGE(""https://docs.google.com/spreadsheets/d/11923uPwbBZFjjGgGUA6NLw09EwE0CqkOc4q9oUmW1yo/edit?usp=sharing"",""แม่ฮ่องสอน!J235"")"),130.329999999999)</f>
        <v>130.32999999999899</v>
      </c>
      <c r="K340" s="342">
        <f t="shared" ca="1" si="103"/>
        <v>86.886666666665988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IFERROR(__xludf.DUMMYFUNCTION("IMPORTRANGE(""https://docs.google.com/spreadsheets/d/11923uPwbBZFjjGgGUA6NLw09EwE0CqkOc4q9oUmW1yo/edit?usp=sharing"",""แม่ฮ่องสอน!J236"")"),126)</f>
        <v>126</v>
      </c>
      <c r="K341" s="342">
        <f t="shared" ca="1" si="103"/>
        <v>132.63157894736841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IFERROR(__xludf.DUMMYFUNCTION("IMPORTRANGE(""https://docs.google.com/spreadsheets/d/11923uPwbBZFjjGgGUA6NLw09EwE0CqkOc4q9oUmW1yo/edit?usp=sharing"",""แม่ฮ่องสอน!J237"")"),406.59)</f>
        <v>406.59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IFERROR(__xludf.DUMMYFUNCTION("IMPORTRANGE(""https://docs.google.com/spreadsheets/d/11923uPwbBZFjjGgGUA6NLw09EwE0CqkOc4q9oUmW1yo/edit?usp=sharing"",""แม่ฮ่องสอน!J240"")"),120)</f>
        <v>120</v>
      </c>
      <c r="K345" s="342">
        <f t="shared" ca="1" si="103"/>
        <v>126.31578947368421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IFERROR(__xludf.DUMMYFUNCTION("IMPORTRANGE(""https://docs.google.com/spreadsheets/d/11923uPwbBZFjjGgGUA6NLw09EwE0CqkOc4q9oUmW1yo/edit?usp=sharing"",""แม่ฮ่องสอน!J241"")"),400.26)</f>
        <v>400.26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IFERROR(__xludf.DUMMYFUNCTION("IMPORTRANGE(""https://docs.google.com/spreadsheets/d/11923uPwbBZFjjGgGUA6NLw09EwE0CqkOc4q9oUmW1yo/edit?usp=sharing"",""แม่ฮ่องสอน!L242"")"),1111727)</f>
        <v>1111727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IFERROR(__xludf.DUMMYFUNCTION("IMPORTRANGE(""https://docs.google.com/spreadsheets/d/11923uPwbBZFjjGgGUA6NLw09EwE0CqkOc4q9oUmW1yo/edit?usp=sharing"",""แม่ฮ่องสอน!M242"")"),916240)</f>
        <v>916240</v>
      </c>
      <c r="O347" s="357">
        <f ca="1">+IF(L347&gt;0,N347*100/L347,0)</f>
        <v>82.415916857286007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IFERROR(__xludf.DUMMYFUNCTION("IMPORTRANGE(""https://docs.google.com/spreadsheets/d/11923uPwbBZFjjGgGUA6NLw09EwE0CqkOc4q9oUmW1yo/edit?usp=sharing"",""แม่ฮ่องสอน!M244"")"),304741)</f>
        <v>304741</v>
      </c>
      <c r="O349" s="372">
        <f ca="1">+IF(L349&gt;0,N349*100/L349,0)</f>
        <v>86.18728434866226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IFERROR(__xludf.DUMMYFUNCTION("IMPORTRANGE(""https://docs.google.com/spreadsheets/d/11923uPwbBZFjjGgGUA6NLw09EwE0CqkOc4q9oUmW1yo/edit?usp=sharing"",""แม่ฮ่องสอน!M247"")"),304741)</f>
        <v>304741</v>
      </c>
      <c r="O352" s="165">
        <f t="shared" ca="1" si="105"/>
        <v>86.18728434866226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IFERROR(__xludf.DUMMYFUNCTION("IMPORTRANGE(""https://docs.google.com/spreadsheets/d/11923uPwbBZFjjGgGUA6NLw09EwE0CqkOc4q9oUmW1yo/edit?usp=sharing"",""แม่ฮ่องสอน!M249"")"),304741)</f>
        <v>304741</v>
      </c>
      <c r="O354" s="168">
        <f t="shared" ca="1" si="105"/>
        <v>86.18728434866226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IFERROR(__xludf.DUMMYFUNCTION("IMPORTRANGE(""https://docs.google.com/spreadsheets/d/11923uPwbBZFjjGgGUA6NLw09EwE0CqkOc4q9oUmW1yo/edit?usp=sharing"",""แม่ฮ่องสอน!M252"")"),107161)</f>
        <v>107161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IFERROR(__xludf.DUMMYFUNCTION("IMPORTRANGE(""https://docs.google.com/spreadsheets/d/11923uPwbBZFjjGgGUA6NLw09EwE0CqkOc4q9oUmW1yo/edit?usp=sharing"",""แม่ฮ่องสอน!M275"")"),127660)</f>
        <v>127660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IFERROR(__xludf.DUMMYFUNCTION("IMPORTRANGE(""https://docs.google.com/spreadsheets/d/11923uPwbBZFjjGgGUA6NLw09EwE0CqkOc4q9oUmW1yo/edit?usp=sharing"",""แม่ฮ่องสอน!M278"")"),127660)</f>
        <v>127660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IFERROR(__xludf.DUMMYFUNCTION("IMPORTRANGE(""https://docs.google.com/spreadsheets/d/11923uPwbBZFjjGgGUA6NLw09EwE0CqkOc4q9oUmW1yo/edit?usp=sharing"",""แม่ฮ่องสอน!M280"")"),127660)</f>
        <v>127660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IFERROR(__xludf.DUMMYFUNCTION("IMPORTRANGE(""https://docs.google.com/spreadsheets/d/11923uPwbBZFjjGgGUA6NLw09EwE0CqkOc4q9oUmW1yo/edit?usp=sharing"",""แม่ฮ่องสอน!M284"")"),23760)</f>
        <v>23760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IFERROR(__xludf.DUMMYFUNCTION("IMPORTRANGE(""https://docs.google.com/spreadsheets/d/11923uPwbBZFjjGgGUA6NLw09EwE0CqkOc4q9oUmW1yo/edit?usp=sharing"",""แม่ฮ่องสอน!J293"")"),40)</f>
        <v>40</v>
      </c>
      <c r="K398" s="163">
        <f t="shared" ca="1" si="110"/>
        <v>400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IFERROR(__xludf.DUMMYFUNCTION("IMPORTRANGE(""https://docs.google.com/spreadsheets/d/11923uPwbBZFjjGgGUA6NLw09EwE0CqkOc4q9oUmW1yo/edit?usp=sharing"",""แม่ฮ่องสอน!M296"")"),103810)</f>
        <v>103810</v>
      </c>
      <c r="O401" s="372">
        <f ca="1">+IF(L401&gt;0,N401*100/L401,0)</f>
        <v>99.254230806004401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IFERROR(__xludf.DUMMYFUNCTION("IMPORTRANGE(""https://docs.google.com/spreadsheets/d/11923uPwbBZFjjGgGUA6NLw09EwE0CqkOc4q9oUmW1yo/edit?usp=sharing"",""แม่ฮ่องสอน!M299"")"),103810)</f>
        <v>103810</v>
      </c>
      <c r="O404" s="168">
        <f t="shared" ca="1" si="112"/>
        <v>99.254230806004401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IFERROR(__xludf.DUMMYFUNCTION("IMPORTRANGE(""https://docs.google.com/spreadsheets/d/11923uPwbBZFjjGgGUA6NLw09EwE0CqkOc4q9oUmW1yo/edit?usp=sharing"",""แม่ฮ่องสอน!M301"")"),103810)</f>
        <v>103810</v>
      </c>
      <c r="O406" s="168">
        <f t="shared" ca="1" si="112"/>
        <v>99.254230806004401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IFERROR(__xludf.DUMMYFUNCTION("IMPORTRANGE(""https://docs.google.com/spreadsheets/d/11923uPwbBZFjjGgGUA6NLw09EwE0CqkOc4q9oUmW1yo/edit?usp=sharing"",""แม่ฮ่องสอน!M305"")"),22040)</f>
        <v>22040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IFERROR(__xludf.DUMMYFUNCTION("IMPORTRANGE(""https://docs.google.com/spreadsheets/d/11923uPwbBZFjjGgGUA6NLw09EwE0CqkOc4q9oUmW1yo/edit?usp=sharing"",""แม่ฮ่องสอน!M338"")"),55800)</f>
        <v>55800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IFERROR(__xludf.DUMMYFUNCTION("IMPORTRANGE(""https://docs.google.com/spreadsheets/d/11923uPwbBZFjjGgGUA6NLw09EwE0CqkOc4q9oUmW1yo/edit?usp=sharing"",""แม่ฮ่องสอน!J459"")"),393)</f>
        <v>393</v>
      </c>
      <c r="K564" s="371">
        <f ca="1">IF(I564&gt;0,J564*100/I564,0)</f>
        <v>157.19999999999999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IFERROR(__xludf.DUMMYFUNCTION("IMPORTRANGE(""https://docs.google.com/spreadsheets/d/11923uPwbBZFjjGgGUA6NLw09EwE0CqkOc4q9oUmW1yo/edit?usp=sharing"",""แม่ฮ่องสอน!M459"")"),129687)</f>
        <v>129687</v>
      </c>
      <c r="O564" s="372">
        <f t="shared" ref="O564:O568" ca="1" si="122">+IF(L564&gt;0,N564*100/L564,0)</f>
        <v>99.697878228782287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IFERROR(__xludf.DUMMYFUNCTION("IMPORTRANGE(""https://docs.google.com/spreadsheets/d/11923uPwbBZFjjGgGUA6NLw09EwE0CqkOc4q9oUmW1yo/edit?usp=sharing"",""แม่ฮ่องสอน!M461"")"),129687)</f>
        <v>129687</v>
      </c>
      <c r="O566" s="168">
        <f t="shared" ca="1" si="122"/>
        <v>99.697878228782287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IFERROR(__xludf.DUMMYFUNCTION("IMPORTRANGE(""https://docs.google.com/spreadsheets/d/11923uPwbBZFjjGgGUA6NLw09EwE0CqkOc4q9oUmW1yo/edit?usp=sharing"",""แม่ฮ่องสอน!M463"")"),129687)</f>
        <v>129687</v>
      </c>
      <c r="O568" s="168">
        <f t="shared" ca="1" si="122"/>
        <v>99.697878228782287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IFERROR(__xludf.DUMMYFUNCTION("IMPORTRANGE(""https://docs.google.com/spreadsheets/d/11923uPwbBZFjjGgGUA6NLw09EwE0CqkOc4q9oUmW1yo/edit?usp=sharing"",""แม่ฮ่องสอน!M466"")"),98607)</f>
        <v>98607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IFERROR(__xludf.DUMMYFUNCTION("IMPORTRANGE(""https://docs.google.com/spreadsheets/d/11923uPwbBZFjjGgGUA6NLw09EwE0CqkOc4q9oUmW1yo/edit?usp=sharing"",""แม่ฮ่องสอน!M467"")"),31080)</f>
        <v>31080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IFERROR(__xludf.DUMMYFUNCTION("IMPORTRANGE(""https://docs.google.com/spreadsheets/d/11923uPwbBZFjjGgGUA6NLw09EwE0CqkOc4q9oUmW1yo/edit?usp=sharing"",""แม่ฮ่องสอน!J468"")"),393)</f>
        <v>393</v>
      </c>
      <c r="K573" s="201">
        <f ca="1">IF(I573&gt;0,J573*100/I573,0)</f>
        <v>157.19999999999999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IFERROR(__xludf.DUMMYFUNCTION("IMPORTRANGE(""https://docs.google.com/spreadsheets/d/11923uPwbBZFjjGgGUA6NLw09EwE0CqkOc4q9oUmW1yo/edit?usp=sharing"",""แม่ฮ่องสอน!J472"")"),142)</f>
        <v>142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IFERROR(__xludf.DUMMYFUNCTION("IMPORTRANGE(""https://docs.google.com/spreadsheets/d/11923uPwbBZFjjGgGUA6NLw09EwE0CqkOc4q9oUmW1yo/edit?usp=sharing"",""แม่ฮ่องสอน!M475"")"),75780)</f>
        <v>75780</v>
      </c>
      <c r="O580" s="372">
        <f t="shared" ref="O580:O584" ca="1" si="124">+IF(L580&gt;0,N580*100/L580,0)</f>
        <v>48.287815259918183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IFERROR(__xludf.DUMMYFUNCTION("IMPORTRANGE(""https://docs.google.com/spreadsheets/d/11923uPwbBZFjjGgGUA6NLw09EwE0CqkOc4q9oUmW1yo/edit?usp=sharing"",""แม่ฮ่องสอน!M477"")"),75780)</f>
        <v>75780</v>
      </c>
      <c r="O582" s="168">
        <f t="shared" ca="1" si="124"/>
        <v>48.287815259918183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IFERROR(__xludf.DUMMYFUNCTION("IMPORTRANGE(""https://docs.google.com/spreadsheets/d/11923uPwbBZFjjGgGUA6NLw09EwE0CqkOc4q9oUmW1yo/edit?usp=sharing"",""แม่ฮ่องสอน!M479"")"),75780)</f>
        <v>75780</v>
      </c>
      <c r="O584" s="168">
        <f t="shared" ca="1" si="124"/>
        <v>48.287815259918183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IFERROR(__xludf.DUMMYFUNCTION("IMPORTRANGE(""https://docs.google.com/spreadsheets/d/11923uPwbBZFjjGgGUA6NLw09EwE0CqkOc4q9oUmW1yo/edit?usp=sharing"",""แม่ฮ่องสอน!M483"")"),75780)</f>
        <v>75780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60.431654676258994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60.431654676258994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60.431654676258994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IFERROR(__xludf.DUMMYFUNCTION("IMPORTRANGE(""https://docs.google.com/spreadsheets/d/11923uPwbBZFjjGgGUA6NLw09EwE0CqkOc4q9oUmW1yo/edit?usp=sharing"",""แม่ฮ่องสอน!J523"")"),839956.09)</f>
        <v>839956.09</v>
      </c>
      <c r="K628" s="342">
        <f t="shared" ref="K628:K635" ca="1" si="129">IF(I628&gt;0,J628*100/I628,0)</f>
        <v>100.10350051281294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IFERROR(__xludf.DUMMYFUNCTION("IMPORTRANGE(""https://docs.google.com/spreadsheets/d/11923uPwbBZFjjGgGUA6NLw09EwE0CqkOc4q9oUmW1yo/edit?usp=sharing"",""แม่ฮ่องสอน!J524"")"),80)</f>
        <v>80</v>
      </c>
      <c r="K629" s="342">
        <f t="shared" ca="1" si="129"/>
        <v>95.238095238095241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IFERROR(__xludf.DUMMYFUNCTION("IMPORTRANGE(""https://docs.google.com/spreadsheets/d/11923uPwbBZFjjGgGUA6NLw09EwE0CqkOc4q9oUmW1yo/edit?usp=sharing"",""แม่ฮ่องสอน!J525"")"),163668.86)</f>
        <v>163668.85999999999</v>
      </c>
      <c r="K630" s="342">
        <f t="shared" ca="1" si="129"/>
        <v>47.947351583940524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IFERROR(__xludf.DUMMYFUNCTION("IMPORTRANGE(""https://docs.google.com/spreadsheets/d/11923uPwbBZFjjGgGUA6NLw09EwE0CqkOc4q9oUmW1yo/edit?usp=sharing"",""แม่ฮ่องสอน!I529"")"),1090000)</f>
        <v>1090000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82.568807339449535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IFERROR(__xludf.DUMMYFUNCTION("IMPORTRANGE(""https://docs.google.com/spreadsheets/d/11923uPwbBZFjjGgGUA6NLw09EwE0CqkOc4q9oUmW1yo/edit?usp=sharing"",""แม่ฮ่องสอน!I530"")"),38)</f>
        <v>38</v>
      </c>
      <c r="J635" s="505">
        <f ca="1">IFERROR(__xludf.DUMMYFUNCTION("IMPORTRANGE(""https://docs.google.com/spreadsheets/d/11923uPwbBZFjjGgGUA6NLw09EwE0CqkOc4q9oUmW1yo/edit?usp=sharing"",""แม่ฮ่องสอน!J530"")"),28)</f>
        <v>28</v>
      </c>
      <c r="K635" s="487">
        <f t="shared" ca="1" si="129"/>
        <v>73.684210526315795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5439455</v>
      </c>
      <c r="M8" s="23">
        <f t="shared" ca="1" si="0"/>
        <v>2863814</v>
      </c>
      <c r="N8" s="23">
        <f t="shared" ca="1" si="0"/>
        <v>4113860.69</v>
      </c>
      <c r="O8" s="22">
        <f t="shared" ref="O8:O16" ca="1" si="1">IF(L8&gt;0,N8*100/L8,0)</f>
        <v>75.630016058594109</v>
      </c>
      <c r="P8" s="22">
        <f t="shared" ref="P8:P16" ca="1" si="2">IF(M8&gt;0,N8*100/M8,0)</f>
        <v>143.64971642711433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5439455</v>
      </c>
      <c r="M10" s="30">
        <f t="shared" ca="1" si="4"/>
        <v>2863814</v>
      </c>
      <c r="N10" s="30">
        <f t="shared" ca="1" si="4"/>
        <v>4113860.69</v>
      </c>
      <c r="O10" s="29">
        <f t="shared" ca="1" si="1"/>
        <v>75.630016058594109</v>
      </c>
      <c r="P10" s="29">
        <f t="shared" ca="1" si="2"/>
        <v>143.64971642711433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5202460</v>
      </c>
      <c r="M12" s="39">
        <f t="shared" ca="1" si="6"/>
        <v>2626819</v>
      </c>
      <c r="N12" s="39">
        <f t="shared" ca="1" si="6"/>
        <v>3903865.69</v>
      </c>
      <c r="O12" s="39">
        <f t="shared" ca="1" si="1"/>
        <v>75.038841048273312</v>
      </c>
      <c r="P12" s="39">
        <f t="shared" ca="1" si="2"/>
        <v>148.61570934274496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3368860</v>
      </c>
      <c r="M14" s="39">
        <f t="shared" si="8"/>
        <v>0</v>
      </c>
      <c r="N14" s="39">
        <f t="shared" ca="1" si="8"/>
        <v>1647746</v>
      </c>
      <c r="O14" s="39">
        <f t="shared" ca="1" si="1"/>
        <v>48.911085649151346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236995</v>
      </c>
      <c r="M16" s="39">
        <f t="shared" ca="1" si="10"/>
        <v>236995</v>
      </c>
      <c r="N16" s="39">
        <f t="shared" ca="1" si="10"/>
        <v>209995</v>
      </c>
      <c r="O16" s="50">
        <f t="shared" ca="1" si="1"/>
        <v>88.607354585539781</v>
      </c>
      <c r="P16" s="50">
        <f t="shared" ca="1" si="2"/>
        <v>88.607354585539781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2792020</v>
      </c>
      <c r="M18" s="23">
        <f t="shared" ca="1" si="11"/>
        <v>2863814</v>
      </c>
      <c r="N18" s="23">
        <f t="shared" ca="1" si="11"/>
        <v>2466114.69</v>
      </c>
      <c r="O18" s="22">
        <f t="shared" ref="O18:O20" ca="1" si="12">IF(L18&gt;0,N18*100/L18,0)</f>
        <v>88.327257326236918</v>
      </c>
      <c r="P18" s="22">
        <f t="shared" ref="P18:P26" ca="1" si="13">IF(M18&gt;0,N18*100/M18,0)</f>
        <v>86.112949025320773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2792020</v>
      </c>
      <c r="M20" s="30">
        <f t="shared" ca="1" si="15"/>
        <v>2863814</v>
      </c>
      <c r="N20" s="30">
        <f t="shared" ca="1" si="15"/>
        <v>2466114.69</v>
      </c>
      <c r="O20" s="29">
        <f t="shared" ca="1" si="12"/>
        <v>88.327257326236918</v>
      </c>
      <c r="P20" s="29">
        <f t="shared" ca="1" si="13"/>
        <v>86.112949025320773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2555025</v>
      </c>
      <c r="M22" s="42">
        <f t="shared" ca="1" si="18"/>
        <v>2626819</v>
      </c>
      <c r="N22" s="39">
        <f t="shared" ca="1" si="18"/>
        <v>2256119.69</v>
      </c>
      <c r="O22" s="39">
        <f t="shared" ca="1" si="17"/>
        <v>88.3012765041438</v>
      </c>
      <c r="P22" s="39">
        <f t="shared" ca="1" si="13"/>
        <v>85.887900536732829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721425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236995</v>
      </c>
      <c r="M26" s="50">
        <f t="shared" ca="1" si="22"/>
        <v>236995</v>
      </c>
      <c r="N26" s="50">
        <f t="shared" ca="1" si="22"/>
        <v>209995</v>
      </c>
      <c r="O26" s="50">
        <f t="shared" ca="1" si="17"/>
        <v>88.607354585539781</v>
      </c>
      <c r="P26" s="50">
        <f t="shared" ca="1" si="13"/>
        <v>88.607354585539781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2647435</v>
      </c>
      <c r="M28" s="23">
        <f t="shared" si="23"/>
        <v>0</v>
      </c>
      <c r="N28" s="23">
        <f t="shared" ca="1" si="23"/>
        <v>1647746</v>
      </c>
      <c r="O28" s="22">
        <f t="shared" ref="O28:O30" ca="1" si="24">IF(L28&gt;0,N28*100/L28,0)</f>
        <v>62.23933732084074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2647435</v>
      </c>
      <c r="M30" s="30">
        <f t="shared" si="27"/>
        <v>0</v>
      </c>
      <c r="N30" s="30">
        <f t="shared" ca="1" si="27"/>
        <v>1647746</v>
      </c>
      <c r="O30" s="29">
        <f t="shared" ca="1" si="24"/>
        <v>62.23933732084074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2647435</v>
      </c>
      <c r="M32" s="39">
        <f t="shared" si="30"/>
        <v>0</v>
      </c>
      <c r="N32" s="39">
        <f t="shared" ca="1" si="30"/>
        <v>1647746</v>
      </c>
      <c r="O32" s="39">
        <f t="shared" ca="1" si="29"/>
        <v>62.23933732084074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2647435</v>
      </c>
      <c r="M34" s="39">
        <f t="shared" si="32"/>
        <v>0</v>
      </c>
      <c r="N34" s="39">
        <f t="shared" ca="1" si="32"/>
        <v>1647746</v>
      </c>
      <c r="O34" s="39">
        <f t="shared" ca="1" si="29"/>
        <v>62.23933732084074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2792020</v>
      </c>
      <c r="M37" s="55">
        <f t="shared" ca="1" si="33"/>
        <v>2863814</v>
      </c>
      <c r="N37" s="55">
        <f t="shared" ca="1" si="33"/>
        <v>2466114.69</v>
      </c>
      <c r="O37" s="56">
        <f t="shared" ca="1" si="29"/>
        <v>88.327257326236918</v>
      </c>
      <c r="P37" s="56">
        <f t="shared" ca="1" si="25"/>
        <v>86.112949025320773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644400</v>
      </c>
      <c r="N41" s="79">
        <f t="shared" ca="1" si="34"/>
        <v>600673.47</v>
      </c>
      <c r="O41" s="78">
        <f t="shared" ref="O41:O43" ca="1" si="35">IF(L41&gt;0,N41*100/L41,0)</f>
        <v>93.214380819366852</v>
      </c>
      <c r="P41" s="78">
        <f t="shared" ref="P41:P43" ca="1" si="36">IF(M41&gt;0,N41*100/M41,0)</f>
        <v>93.214380819366852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644400</v>
      </c>
      <c r="N43" s="79">
        <f t="shared" ca="1" si="38"/>
        <v>600673.47</v>
      </c>
      <c r="O43" s="78">
        <f t="shared" ca="1" si="35"/>
        <v>93.214380819366852</v>
      </c>
      <c r="P43" s="78">
        <f t="shared" ca="1" si="36"/>
        <v>93.214380819366852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IFERROR(__xludf.DUMMYFUNCTION("IMPORTRANGE(""https://docs.google.com/spreadsheets/d/1Yj_ptqi66GCucihVvJfMjLAmec39IyEx_6qawtMGysU/edit?usp=sharing"",""สบก!Q32"")"),644400)</f>
        <v>644400</v>
      </c>
      <c r="N45" s="50">
        <f ca="1">IFERROR(__xludf.DUMMYFUNCTION("IMPORTRANGE(""https://docs.google.com/spreadsheets/d/1Yj_ptqi66GCucihVvJfMjLAmec39IyEx_6qawtMGysU/edit?usp=sharing"",""สบก!R32"")"),600673.47)</f>
        <v>600673.47</v>
      </c>
      <c r="O45" s="39">
        <f ca="1">IF(L45&gt;0,N45*100/L45,0)</f>
        <v>93.214380819366852</v>
      </c>
      <c r="P45" s="39">
        <f ca="1">IF(M45&gt;0,N45*100/M45,0)</f>
        <v>93.214380819366852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543894</v>
      </c>
      <c r="N53" s="121">
        <f t="shared" ca="1" si="39"/>
        <v>494894</v>
      </c>
      <c r="O53" s="120">
        <f t="shared" ref="O53:O55" ca="1" si="40">IF(L53&gt;0,N53*100/L53,0)</f>
        <v>87.437102473498229</v>
      </c>
      <c r="P53" s="120">
        <f t="shared" ref="P53:P55" ca="1" si="41">IF(M53&gt;0,N53*100/M53,0)</f>
        <v>90.990891607555881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543894</v>
      </c>
      <c r="N55" s="121">
        <f t="shared" ca="1" si="43"/>
        <v>494894</v>
      </c>
      <c r="O55" s="120">
        <f t="shared" ca="1" si="40"/>
        <v>87.437102473498229</v>
      </c>
      <c r="P55" s="120">
        <f t="shared" ca="1" si="41"/>
        <v>90.990891607555881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IFERROR(__xludf.DUMMYFUNCTION("IMPORTRANGE(""https://docs.google.com/spreadsheets/d/1Yj_ptqi66GCucihVvJfMjLAmec39IyEx_6qawtMGysU/edit?usp=sharing"",""สบก!Z32"")"),543894)</f>
        <v>543894</v>
      </c>
      <c r="N57" s="50">
        <f ca="1">IFERROR(__xludf.DUMMYFUNCTION("IMPORTRANGE(""https://docs.google.com/spreadsheets/d/1Yj_ptqi66GCucihVvJfMjLAmec39IyEx_6qawtMGysU/edit?usp=sharing"",""สบก!AA32"")"),494894)</f>
        <v>494894</v>
      </c>
      <c r="O57" s="39">
        <f ca="1">IF(L57&gt;0,N57*100/L57,0)</f>
        <v>87.437102473498229</v>
      </c>
      <c r="P57" s="39">
        <f ca="1">IF(M57&gt;0,N57*100/M57,0)</f>
        <v>90.990891607555881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28700</v>
      </c>
      <c r="N66" s="152">
        <f t="shared" ca="1" si="45"/>
        <v>20160</v>
      </c>
      <c r="O66" s="151">
        <f t="shared" ref="O66:O68" ca="1" si="46">IF(L66&gt;0,N66*100/L66,0)</f>
        <v>0</v>
      </c>
      <c r="P66" s="151">
        <f t="shared" ref="P66:P68" ca="1" si="47">IF(M66&gt;0,N66*100/M66,0)</f>
        <v>70.243902439024396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28700</v>
      </c>
      <c r="N68" s="88">
        <f t="shared" ca="1" si="49"/>
        <v>20160</v>
      </c>
      <c r="O68" s="156">
        <f t="shared" ca="1" si="46"/>
        <v>0</v>
      </c>
      <c r="P68" s="156">
        <f t="shared" ca="1" si="47"/>
        <v>70.243902439024396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IFERROR(__xludf.DUMMYFUNCTION("IMPORTRANGE(""https://docs.google.com/spreadsheets/d/1Yj_ptqi66GCucihVvJfMjLAmec39IyEx_6qawtMGysU/edit?usp=sharing"",""สบก!AJ32"")"),20160)</f>
        <v>20160</v>
      </c>
      <c r="O70" s="168">
        <f ca="1">IF(L70&gt;0,N70*100/L70,0)</f>
        <v>0</v>
      </c>
      <c r="P70" s="168">
        <f ca="1">IF(M70&gt;0,N70*100/M70,0)</f>
        <v>70.243902439024396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212095</v>
      </c>
      <c r="N94" s="152">
        <f t="shared" ca="1" si="52"/>
        <v>206350</v>
      </c>
      <c r="O94" s="151">
        <f t="shared" ref="O94:O96" ca="1" si="53">IF(L94&gt;0,N94*100/L94,0)</f>
        <v>97.291308140220181</v>
      </c>
      <c r="P94" s="151">
        <f t="shared" ref="P94:P96" ca="1" si="54">IF(M94&gt;0,N94*100/M94,0)</f>
        <v>97.291308140220181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212095</v>
      </c>
      <c r="N96" s="88">
        <f t="shared" ca="1" si="56"/>
        <v>206350</v>
      </c>
      <c r="O96" s="156">
        <f t="shared" ca="1" si="53"/>
        <v>97.291308140220181</v>
      </c>
      <c r="P96" s="156">
        <f t="shared" ca="1" si="54"/>
        <v>97.291308140220181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IFERROR(__xludf.DUMMYFUNCTION("IMPORTRANGE(""https://docs.google.com/spreadsheets/d/1Yj_ptqi66GCucihVvJfMjLAmec39IyEx_6qawtMGysU/edit?usp=sharing"",""สบก!AS32"")"),116355)</f>
        <v>116355</v>
      </c>
      <c r="O98" s="168">
        <f ca="1">IF(L98&gt;0,N98*100/L98,0)</f>
        <v>95.294840294840299</v>
      </c>
      <c r="P98" s="168">
        <f ca="1">IF(M98&gt;0,N98*100/M98,0)</f>
        <v>95.294840294840299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116600</v>
      </c>
      <c r="M140" s="152">
        <f t="shared" ca="1" si="64"/>
        <v>124600</v>
      </c>
      <c r="N140" s="152">
        <f t="shared" ca="1" si="64"/>
        <v>113606</v>
      </c>
      <c r="O140" s="151">
        <f t="shared" ref="O140:O142" ca="1" si="65">IF(L140&gt;0,N140*100/L140,0)</f>
        <v>97.432246998284739</v>
      </c>
      <c r="P140" s="151">
        <f t="shared" ref="P140:P142" ca="1" si="66">IF(M140&gt;0,N140*100/M140,0)</f>
        <v>91.176565008025676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116600</v>
      </c>
      <c r="M142" s="88">
        <f t="shared" ca="1" si="68"/>
        <v>124600</v>
      </c>
      <c r="N142" s="88">
        <f t="shared" ca="1" si="68"/>
        <v>113606</v>
      </c>
      <c r="O142" s="156">
        <f t="shared" ca="1" si="65"/>
        <v>97.432246998284739</v>
      </c>
      <c r="P142" s="156">
        <f t="shared" ca="1" si="66"/>
        <v>91.176565008025676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116600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IFERROR(__xludf.DUMMYFUNCTION("IMPORTRANGE(""https://docs.google.com/spreadsheets/d/1Yj_ptqi66GCucihVvJfMjLAmec39IyEx_6qawtMGysU/edit?usp=sharing"",""สบก!BK32"")"),113606)</f>
        <v>113606</v>
      </c>
      <c r="O144" s="168">
        <f ca="1">IF(L144&gt;0,N144*100/L144,0)</f>
        <v>97.432246998284739</v>
      </c>
      <c r="P144" s="168">
        <f ca="1">IF(M144&gt;0,N144*100/M144,0)</f>
        <v>91.176565008025676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IFERROR(__xludf.DUMMYFUNCTION("IMPORTRANGE(""https://docs.google.com/spreadsheets/d/1Yj_ptqi66GCucihVvJfMjLAmec39IyEx_6qawtMGysU/edit?usp=sharing"",""สบก!BG32"")"),116600)</f>
        <v>116600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201200</v>
      </c>
      <c r="N271" s="152">
        <f t="shared" ca="1" si="83"/>
        <v>132650.34</v>
      </c>
      <c r="O271" s="151">
        <f t="shared" ref="O271:O273" ca="1" si="84">IF(L271&gt;0,N271*100/L271,0)</f>
        <v>70.860224358974364</v>
      </c>
      <c r="P271" s="151">
        <f t="shared" ref="P271:P273" ca="1" si="85">IF(M271&gt;0,N271*100/M271,0)</f>
        <v>65.929592445328026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201200</v>
      </c>
      <c r="N273" s="88">
        <f t="shared" ca="1" si="87"/>
        <v>132650.34</v>
      </c>
      <c r="O273" s="156">
        <f t="shared" ca="1" si="84"/>
        <v>70.860224358974364</v>
      </c>
      <c r="P273" s="156">
        <f t="shared" ca="1" si="85"/>
        <v>65.929592445328026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IFERROR(__xludf.DUMMYFUNCTION("IMPORTRANGE(""https://docs.google.com/spreadsheets/d/1Yj_ptqi66GCucihVvJfMjLAmec39IyEx_6qawtMGysU/edit?usp=sharing"",""สบก!CK32"")"),201200)</f>
        <v>201200</v>
      </c>
      <c r="N275" s="168">
        <f ca="1">IFERROR(__xludf.DUMMYFUNCTION("IMPORTRANGE(""https://docs.google.com/spreadsheets/d/1Yj_ptqi66GCucihVvJfMjLAmec39IyEx_6qawtMGysU/edit?usp=sharing"",""สบก!CL32"")"),132650.34)</f>
        <v>132650.34</v>
      </c>
      <c r="O275" s="168">
        <f ca="1">IF(L275&gt;0,N275*100/L275,0)</f>
        <v>70.860224358974364</v>
      </c>
      <c r="P275" s="168">
        <f ca="1">IF(M275&gt;0,N275*100/M275,0)</f>
        <v>65.929592445328026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IFERROR(__xludf.DUMMYFUNCTION("IMPORTRANGE(""https://docs.google.com/spreadsheets/d/11923uPwbBZFjjGgGUA6NLw09EwE0CqkOc4q9oUmW1yo/edit?usp=sharing"",""ลำปาง!J228"")"),317)</f>
        <v>317</v>
      </c>
      <c r="K328" s="317">
        <f ca="1">IF(I328&gt;0,J328*100/I328,0)</f>
        <v>79.25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1044600</v>
      </c>
      <c r="M329" s="152">
        <f t="shared" ca="1" si="98"/>
        <v>1087800</v>
      </c>
      <c r="N329" s="152">
        <f t="shared" ca="1" si="98"/>
        <v>876655.88</v>
      </c>
      <c r="O329" s="151">
        <f t="shared" ref="O329:O331" ca="1" si="99">IF(L329&gt;0,N329*100/L329,0)</f>
        <v>83.922638330461425</v>
      </c>
      <c r="P329" s="151">
        <f t="shared" ref="P329:P331" ca="1" si="100">IF(M329&gt;0,N329*100/M329,0)</f>
        <v>80.589803272660419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1044600</v>
      </c>
      <c r="M331" s="88">
        <f t="shared" ca="1" si="102"/>
        <v>1087800</v>
      </c>
      <c r="N331" s="88">
        <f t="shared" ca="1" si="102"/>
        <v>876655.88</v>
      </c>
      <c r="O331" s="156">
        <f t="shared" ca="1" si="99"/>
        <v>83.922638330461425</v>
      </c>
      <c r="P331" s="156">
        <f t="shared" ca="1" si="100"/>
        <v>80.589803272660419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IFERROR(__xludf.DUMMYFUNCTION("IMPORTRANGE(""https://docs.google.com/spreadsheets/d/1Yj_ptqi66GCucihVvJfMjLAmec39IyEx_6qawtMGysU/edit?usp=sharing"",""สบก!DM32"")"),756655.88)</f>
        <v>756655.88</v>
      </c>
      <c r="O333" s="168">
        <f ca="1">IF(L333&gt;0,N333*100/L333,0)</f>
        <v>84.297669340463457</v>
      </c>
      <c r="P333" s="168">
        <f ca="1">IF(M333&gt;0,N333*100/M333,0)</f>
        <v>80.426857993197274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81.632653061224488</v>
      </c>
      <c r="P337" s="50">
        <f ca="1">IF(M337&gt;0,N337*100/M337,0)</f>
        <v>81.632653061224488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IFERROR(__xludf.DUMMYFUNCTION("IMPORTRANGE(""https://docs.google.com/spreadsheets/d/11923uPwbBZFjjGgGUA6NLw09EwE0CqkOc4q9oUmW1yo/edit?usp=sharing"",""ลำปาง!J234"")"),343)</f>
        <v>343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IFERROR(__xludf.DUMMYFUNCTION("IMPORTRANGE(""https://docs.google.com/spreadsheets/d/11923uPwbBZFjjGgGUA6NLw09EwE0CqkOc4q9oUmW1yo/edit?usp=sharing"",""ลำปาง!J235"")"),1807.25)</f>
        <v>1807.25</v>
      </c>
      <c r="K340" s="342">
        <f t="shared" ca="1" si="103"/>
        <v>106.30882352941177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IFERROR(__xludf.DUMMYFUNCTION("IMPORTRANGE(""https://docs.google.com/spreadsheets/d/11923uPwbBZFjjGgGUA6NLw09EwE0CqkOc4q9oUmW1yo/edit?usp=sharing"",""ลำปาง!J236"")"),561)</f>
        <v>561</v>
      </c>
      <c r="K341" s="342">
        <f t="shared" ca="1" si="103"/>
        <v>140.25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IFERROR(__xludf.DUMMYFUNCTION("IMPORTRANGE(""https://docs.google.com/spreadsheets/d/11923uPwbBZFjjGgGUA6NLw09EwE0CqkOc4q9oUmW1yo/edit?usp=sharing"",""ลำปาง!J237"")"),3402.94)</f>
        <v>3402.94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IFERROR(__xludf.DUMMYFUNCTION("IMPORTRANGE(""https://docs.google.com/spreadsheets/d/11923uPwbBZFjjGgGUA6NLw09EwE0CqkOc4q9oUmW1yo/edit?usp=sharing"",""ลำปาง!J238"")"),34)</f>
        <v>34</v>
      </c>
      <c r="K343" s="342">
        <f t="shared" ca="1" si="103"/>
        <v>8.5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IFERROR(__xludf.DUMMYFUNCTION("IMPORTRANGE(""https://docs.google.com/spreadsheets/d/11923uPwbBZFjjGgGUA6NLw09EwE0CqkOc4q9oUmW1yo/edit?usp=sharing"",""ลำปาง!J239"")"),247.92)</f>
        <v>247.92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IFERROR(__xludf.DUMMYFUNCTION("IMPORTRANGE(""https://docs.google.com/spreadsheets/d/11923uPwbBZFjjGgGUA6NLw09EwE0CqkOc4q9oUmW1yo/edit?usp=sharing"",""ลำปาง!J240"")"),317)</f>
        <v>317</v>
      </c>
      <c r="K345" s="342">
        <f t="shared" ca="1" si="103"/>
        <v>79.25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IFERROR(__xludf.DUMMYFUNCTION("IMPORTRANGE(""https://docs.google.com/spreadsheets/d/11923uPwbBZFjjGgGUA6NLw09EwE0CqkOc4q9oUmW1yo/edit?usp=sharing"",""ลำปาง!J241"")"),1891)</f>
        <v>1891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IFERROR(__xludf.DUMMYFUNCTION("IMPORTRANGE(""https://docs.google.com/spreadsheets/d/11923uPwbBZFjjGgGUA6NLw09EwE0CqkOc4q9oUmW1yo/edit?usp=sharing"",""ลำปาง!L242"")"),2647435)</f>
        <v>2647435</v>
      </c>
      <c r="M347" s="357"/>
      <c r="N347" s="357">
        <f ca="1">IFERROR(__xludf.DUMMYFUNCTION("IMPORTRANGE(""https://docs.google.com/spreadsheets/d/11923uPwbBZFjjGgGUA6NLw09EwE0CqkOc4q9oUmW1yo/edit?usp=sharing"",""ลำปาง!M242"")"),1647746)</f>
        <v>1647746</v>
      </c>
      <c r="O347" s="357">
        <f ca="1">+IF(L347&gt;0,N347*100/L347,0)</f>
        <v>62.23933732084074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IFERROR(__xludf.DUMMYFUNCTION("IMPORTRANGE(""https://docs.google.com/spreadsheets/d/11923uPwbBZFjjGgGUA6NLw09EwE0CqkOc4q9oUmW1yo/edit?usp=sharing"",""ลำปาง!M244"")"),167023.4)</f>
        <v>167023.4</v>
      </c>
      <c r="O349" s="372">
        <f ca="1">+IF(L349&gt;0,N349*100/L349,0)</f>
        <v>72.392250346740639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IFERROR(__xludf.DUMMYFUNCTION("IMPORTRANGE(""https://docs.google.com/spreadsheets/d/11923uPwbBZFjjGgGUA6NLw09EwE0CqkOc4q9oUmW1yo/edit?usp=sharing"",""ลำปาง!M247"")"),167023.4)</f>
        <v>167023.4</v>
      </c>
      <c r="O352" s="165">
        <f t="shared" ca="1" si="105"/>
        <v>72.392250346740639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IFERROR(__xludf.DUMMYFUNCTION("IMPORTRANGE(""https://docs.google.com/spreadsheets/d/11923uPwbBZFjjGgGUA6NLw09EwE0CqkOc4q9oUmW1yo/edit?usp=sharing"",""ลำปาง!M249"")"),167023.4)</f>
        <v>167023.4</v>
      </c>
      <c r="O354" s="168">
        <f t="shared" ca="1" si="105"/>
        <v>72.392250346740639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IFERROR(__xludf.DUMMYFUNCTION("IMPORTRANGE(""https://docs.google.com/spreadsheets/d/11923uPwbBZFjjGgGUA6NLw09EwE0CqkOc4q9oUmW1yo/edit?usp=sharing"",""ลำปาง!M252"")"),95333.4)</f>
        <v>95333.4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IFERROR(__xludf.DUMMYFUNCTION("IMPORTRANGE(""https://docs.google.com/spreadsheets/d/11923uPwbBZFjjGgGUA6NLw09EwE0CqkOc4q9oUmW1yo/edit?usp=sharing"",""ลำปาง!M253"")"),15490)</f>
        <v>15490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IFERROR(__xludf.DUMMYFUNCTION("IMPORTRANGE(""https://docs.google.com/spreadsheets/d/11923uPwbBZFjjGgGUA6NLw09EwE0CqkOc4q9oUmW1yo/edit?usp=sharing"",""ลำปาง!M275"")"),606293.38)</f>
        <v>606293.38</v>
      </c>
      <c r="O380" s="372">
        <f ca="1">+IF(L380&gt;0,N380*100/L380,0)</f>
        <v>58.948137129078674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IFERROR(__xludf.DUMMYFUNCTION("IMPORTRANGE(""https://docs.google.com/spreadsheets/d/11923uPwbBZFjjGgGUA6NLw09EwE0CqkOc4q9oUmW1yo/edit?usp=sharing"",""ลำปาง!M278"")"),606293.38)</f>
        <v>606293.38</v>
      </c>
      <c r="O383" s="165">
        <f t="shared" ca="1" si="109"/>
        <v>58.948137129078674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IFERROR(__xludf.DUMMYFUNCTION("IMPORTRANGE(""https://docs.google.com/spreadsheets/d/11923uPwbBZFjjGgGUA6NLw09EwE0CqkOc4q9oUmW1yo/edit?usp=sharing"",""ลำปาง!M280"")"),606293.38)</f>
        <v>606293.38</v>
      </c>
      <c r="O385" s="168">
        <f t="shared" ca="1" si="109"/>
        <v>58.948137129078674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IFERROR(__xludf.DUMMYFUNCTION("IMPORTRANGE(""https://docs.google.com/spreadsheets/d/11923uPwbBZFjjGgGUA6NLw09EwE0CqkOc4q9oUmW1yo/edit?usp=sharing"",""ลำปาง!M282"")"),268725)</f>
        <v>268725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IFERROR(__xludf.DUMMYFUNCTION("IMPORTRANGE(""https://docs.google.com/spreadsheets/d/11923uPwbBZFjjGgGUA6NLw09EwE0CqkOc4q9oUmW1yo/edit?usp=sharing"",""ลำปาง!M283"")"),96433.38)</f>
        <v>96433.38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IFERROR(__xludf.DUMMYFUNCTION("IMPORTRANGE(""https://docs.google.com/spreadsheets/d/11923uPwbBZFjjGgGUA6NLw09EwE0CqkOc4q9oUmW1yo/edit?usp=sharing"",""ลำปาง!M284"")"),43135)</f>
        <v>43135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IFERROR(__xludf.DUMMYFUNCTION("IMPORTRANGE(""https://docs.google.com/spreadsheets/d/11923uPwbBZFjjGgGUA6NLw09EwE0CqkOc4q9oUmW1yo/edit?usp=sharing"",""ลำปาง!J293"")"),190)</f>
        <v>190</v>
      </c>
      <c r="K398" s="163">
        <f t="shared" ca="1" si="110"/>
        <v>190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IFERROR(__xludf.DUMMYFUNCTION("IMPORTRANGE(""https://docs.google.com/spreadsheets/d/11923uPwbBZFjjGgGUA6NLw09EwE0CqkOc4q9oUmW1yo/edit?usp=sharing"",""ลำปาง!M296"")"),139530)</f>
        <v>139530</v>
      </c>
      <c r="O401" s="372">
        <f ca="1">+IF(L401&gt;0,N401*100/L401,0)</f>
        <v>96.520475926950752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IFERROR(__xludf.DUMMYFUNCTION("IMPORTRANGE(""https://docs.google.com/spreadsheets/d/11923uPwbBZFjjGgGUA6NLw09EwE0CqkOc4q9oUmW1yo/edit?usp=sharing"",""ลำปาง!M299"")"),139530)</f>
        <v>139530</v>
      </c>
      <c r="O404" s="168">
        <f t="shared" ca="1" si="112"/>
        <v>96.520475926950752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IFERROR(__xludf.DUMMYFUNCTION("IMPORTRANGE(""https://docs.google.com/spreadsheets/d/11923uPwbBZFjjGgGUA6NLw09EwE0CqkOc4q9oUmW1yo/edit?usp=sharing"",""ลำปาง!M301"")"),139530)</f>
        <v>139530</v>
      </c>
      <c r="O406" s="168">
        <f t="shared" ca="1" si="112"/>
        <v>96.520475926950752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IFERROR(__xludf.DUMMYFUNCTION("IMPORTRANGE(""https://docs.google.com/spreadsheets/d/11923uPwbBZFjjGgGUA6NLw09EwE0CqkOc4q9oUmW1yo/edit?usp=sharing"",""ลำปาง!M302"")"),88200)</f>
        <v>88200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IFERROR(__xludf.DUMMYFUNCTION("IMPORTRANGE(""https://docs.google.com/spreadsheets/d/11923uPwbBZFjjGgGUA6NLw09EwE0CqkOc4q9oUmW1yo/edit?usp=sharing"",""ลำปาง!M303"")"),29000)</f>
        <v>29000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IFERROR(__xludf.DUMMYFUNCTION("IMPORTRANGE(""https://docs.google.com/spreadsheets/d/11923uPwbBZFjjGgGUA6NLw09EwE0CqkOc4q9oUmW1yo/edit?usp=sharing"",""ลำปาง!M305"")"),22330)</f>
        <v>22330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IFERROR(__xludf.DUMMYFUNCTION("IMPORTRANGE(""https://docs.google.com/spreadsheets/d/11923uPwbBZFjjGgGUA6NLw09EwE0CqkOc4q9oUmW1yo/edit?usp=sharing"",""ลำปาง!J325"")"),30)</f>
        <v>30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IFERROR(__xludf.DUMMYFUNCTION("IMPORTRANGE(""https://docs.google.com/spreadsheets/d/11923uPwbBZFjjGgGUA6NLw09EwE0CqkOc4q9oUmW1yo/edit?usp=sharing"",""ลำปาง!M330"")"),79160.39)</f>
        <v>79160.39</v>
      </c>
      <c r="O435" s="411">
        <f t="shared" ref="O435:O439" ca="1" si="114">+IF(L435&gt;0,N435*100/L435,0)</f>
        <v>74.679613207547163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IFERROR(__xludf.DUMMYFUNCTION("IMPORTRANGE(""https://docs.google.com/spreadsheets/d/11923uPwbBZFjjGgGUA6NLw09EwE0CqkOc4q9oUmW1yo/edit?usp=sharing"",""ลำปาง!M332"")"),79160.39)</f>
        <v>79160.39</v>
      </c>
      <c r="O437" s="168">
        <f t="shared" ca="1" si="114"/>
        <v>74.679613207547163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IFERROR(__xludf.DUMMYFUNCTION("IMPORTRANGE(""https://docs.google.com/spreadsheets/d/11923uPwbBZFjjGgGUA6NLw09EwE0CqkOc4q9oUmW1yo/edit?usp=sharing"",""ลำปาง!M334"")"),79160.39)</f>
        <v>79160.39</v>
      </c>
      <c r="O439" s="168">
        <f t="shared" ca="1" si="114"/>
        <v>74.679613207547163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IFERROR(__xludf.DUMMYFUNCTION("IMPORTRANGE(""https://docs.google.com/spreadsheets/d/11923uPwbBZFjjGgGUA6NLw09EwE0CqkOc4q9oUmW1yo/edit?usp=sharing"",""ลำปาง!M335"")"),55200)</f>
        <v>55200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IFERROR(__xludf.DUMMYFUNCTION("IMPORTRANGE(""https://docs.google.com/spreadsheets/d/11923uPwbBZFjjGgGUA6NLw09EwE0CqkOc4q9oUmW1yo/edit?usp=sharing"",""ลำปาง!M338"")"),23960.39)</f>
        <v>23960.39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IFERROR(__xludf.DUMMYFUNCTION("IMPORTRANGE(""https://docs.google.com/spreadsheets/d/11923uPwbBZFjjGgGUA6NLw09EwE0CqkOc4q9oUmW1yo/edit?usp=sharing"",""ลำปาง!J350"")"),44744)</f>
        <v>44744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IFERROR(__xludf.DUMMYFUNCTION("IMPORTRANGE(""https://docs.google.com/spreadsheets/d/11923uPwbBZFjjGgGUA6NLw09EwE0CqkOc4q9oUmW1yo/edit?usp=sharing"",""ลำปาง!M350"")"),327509.58)</f>
        <v>327509.58</v>
      </c>
      <c r="O455" s="372">
        <f t="shared" ref="O455:O459" ca="1" si="116">+IF(L455&gt;0,N455*100/L455,0)</f>
        <v>53.106790984271122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IFERROR(__xludf.DUMMYFUNCTION("IMPORTRANGE(""https://docs.google.com/spreadsheets/d/11923uPwbBZFjjGgGUA6NLw09EwE0CqkOc4q9oUmW1yo/edit?usp=sharing"",""ลำปาง!M352"")"),327509.58)</f>
        <v>327509.58</v>
      </c>
      <c r="O457" s="168">
        <f t="shared" ca="1" si="116"/>
        <v>53.106790984271122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IFERROR(__xludf.DUMMYFUNCTION("IMPORTRANGE(""https://docs.google.com/spreadsheets/d/11923uPwbBZFjjGgGUA6NLw09EwE0CqkOc4q9oUmW1yo/edit?usp=sharing"",""ลำปาง!M354"")"),327509.58)</f>
        <v>327509.58</v>
      </c>
      <c r="O459" s="168">
        <f t="shared" ca="1" si="116"/>
        <v>53.106790984271122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IFERROR(__xludf.DUMMYFUNCTION("IMPORTRANGE(""https://docs.google.com/spreadsheets/d/11923uPwbBZFjjGgGUA6NLw09EwE0CqkOc4q9oUmW1yo/edit?usp=sharing"",""ลำปาง!M357"")"),96433.38)</f>
        <v>96433.38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IFERROR(__xludf.DUMMYFUNCTION("IMPORTRANGE(""https://docs.google.com/spreadsheets/d/11923uPwbBZFjjGgGUA6NLw09EwE0CqkOc4q9oUmW1yo/edit?usp=sharing"",""ลำปาง!M358"")"),231076.2)</f>
        <v>231076.2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IFERROR(__xludf.DUMMYFUNCTION("IMPORTRANGE(""https://docs.google.com/spreadsheets/d/11923uPwbBZFjjGgGUA6NLw09EwE0CqkOc4q9oUmW1yo/edit?usp=sharing"",""ลำปาง!J359"")"),44744)</f>
        <v>44744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IFERROR(__xludf.DUMMYFUNCTION("IMPORTRANGE(""https://docs.google.com/spreadsheets/d/11923uPwbBZFjjGgGUA6NLw09EwE0CqkOc4q9oUmW1yo/edit?usp=sharing"",""ลำปาง!J376"")"),44744)</f>
        <v>44744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IFERROR(__xludf.DUMMYFUNCTION("IMPORTRANGE(""https://docs.google.com/spreadsheets/d/11923uPwbBZFjjGgGUA6NLw09EwE0CqkOc4q9oUmW1yo/edit?usp=sharing"",""ลำปาง!J377"")"),10122)</f>
        <v>10122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IFERROR(__xludf.DUMMYFUNCTION("IMPORTRANGE(""https://docs.google.com/spreadsheets/d/11923uPwbBZFjjGgGUA6NLw09EwE0CqkOc4q9oUmW1yo/edit?usp=sharing"",""ลำปาง!J378"")"),40189)</f>
        <v>40189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IFERROR(__xludf.DUMMYFUNCTION("IMPORTRANGE(""https://docs.google.com/spreadsheets/d/11923uPwbBZFjjGgGUA6NLw09EwE0CqkOc4q9oUmW1yo/edit?usp=sharing"",""ลำปาง!J379"")"),9395)</f>
        <v>9395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IFERROR(__xludf.DUMMYFUNCTION("IMPORTRANGE(""https://docs.google.com/spreadsheets/d/11923uPwbBZFjjGgGUA6NLw09EwE0CqkOc4q9oUmW1yo/edit?usp=sharing"",""ลำปาง!J380"")"),2968)</f>
        <v>2968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IFERROR(__xludf.DUMMYFUNCTION("IMPORTRANGE(""https://docs.google.com/spreadsheets/d/11923uPwbBZFjjGgGUA6NLw09EwE0CqkOc4q9oUmW1yo/edit?usp=sharing"",""ลำปาง!J381"")"),415)</f>
        <v>415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IFERROR(__xludf.DUMMYFUNCTION("IMPORTRANGE(""https://docs.google.com/spreadsheets/d/11923uPwbBZFjjGgGUA6NLw09EwE0CqkOc4q9oUmW1yo/edit?usp=sharing"",""ลำปาง!J382"")"),1587)</f>
        <v>1587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IFERROR(__xludf.DUMMYFUNCTION("IMPORTRANGE(""https://docs.google.com/spreadsheets/d/11923uPwbBZFjjGgGUA6NLw09EwE0CqkOc4q9oUmW1yo/edit?usp=sharing"",""ลำปาง!J383"")"),312)</f>
        <v>312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IFERROR(__xludf.DUMMYFUNCTION("IMPORTRANGE(""https://docs.google.com/spreadsheets/d/11923uPwbBZFjjGgGUA6NLw09EwE0CqkOc4q9oUmW1yo/edit?usp=sharing"",""ลำปาง!J384"")"),1551)</f>
        <v>1551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IFERROR(__xludf.DUMMYFUNCTION("IMPORTRANGE(""https://docs.google.com/spreadsheets/d/11923uPwbBZFjjGgGUA6NLw09EwE0CqkOc4q9oUmW1yo/edit?usp=sharing"",""ลำปาง!J385"")"),307)</f>
        <v>307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IFERROR(__xludf.DUMMYFUNCTION("IMPORTRANGE(""https://docs.google.com/spreadsheets/d/11923uPwbBZFjjGgGUA6NLw09EwE0CqkOc4q9oUmW1yo/edit?usp=sharing"",""ลำปาง!J386"")"),36)</f>
        <v>36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IFERROR(__xludf.DUMMYFUNCTION("IMPORTRANGE(""https://docs.google.com/spreadsheets/d/11923uPwbBZFjjGgGUA6NLw09EwE0CqkOc4q9oUmW1yo/edit?usp=sharing"",""ลำปาง!J392"")"),2837)</f>
        <v>2837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IFERROR(__xludf.DUMMYFUNCTION("IMPORTRANGE(""https://docs.google.com/spreadsheets/d/11923uPwbBZFjjGgGUA6NLw09EwE0CqkOc4q9oUmW1yo/edit?usp=sharing"",""ลำปาง!J393"")"),2837)</f>
        <v>2837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IFERROR(__xludf.DUMMYFUNCTION("IMPORTRANGE(""https://docs.google.com/spreadsheets/d/11923uPwbBZFjjGgGUA6NLw09EwE0CqkOc4q9oUmW1yo/edit?usp=sharing"",""ลำปาง!J394"")"),353)</f>
        <v>353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IFERROR(__xludf.DUMMYFUNCTION("IMPORTRANGE(""https://docs.google.com/spreadsheets/d/11923uPwbBZFjjGgGUA6NLw09EwE0CqkOc4q9oUmW1yo/edit?usp=sharing"",""ลำปาง!J395"")"),2837)</f>
        <v>2837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IFERROR(__xludf.DUMMYFUNCTION("IMPORTRANGE(""https://docs.google.com/spreadsheets/d/11923uPwbBZFjjGgGUA6NLw09EwE0CqkOc4q9oUmW1yo/edit?usp=sharing"",""ลำปาง!J396"")"),353)</f>
        <v>353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IFERROR(__xludf.DUMMYFUNCTION("IMPORTRANGE(""https://docs.google.com/spreadsheets/d/11923uPwbBZFjjGgGUA6NLw09EwE0CqkOc4q9oUmW1yo/edit?usp=sharing"",""ลำปาง!J397"")"),2776)</f>
        <v>2776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IFERROR(__xludf.DUMMYFUNCTION("IMPORTRANGE(""https://docs.google.com/spreadsheets/d/11923uPwbBZFjjGgGUA6NLw09EwE0CqkOc4q9oUmW1yo/edit?usp=sharing"",""ลำปาง!J398"")"),341)</f>
        <v>341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IFERROR(__xludf.DUMMYFUNCTION("IMPORTRANGE(""https://docs.google.com/spreadsheets/d/11923uPwbBZFjjGgGUA6NLw09EwE0CqkOc4q9oUmW1yo/edit?usp=sharing"",""ลำปาง!J399"")"),61)</f>
        <v>61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IFERROR(__xludf.DUMMYFUNCTION("IMPORTRANGE(""https://docs.google.com/spreadsheets/d/11923uPwbBZFjjGgGUA6NLw09EwE0CqkOc4q9oUmW1yo/edit?usp=sharing"",""ลำปาง!J446"")"),2568)</f>
        <v>2568</v>
      </c>
      <c r="K551" s="410">
        <f ca="1">IF(I551&gt;0,J551*100/I551,0)</f>
        <v>85.6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IFERROR(__xludf.DUMMYFUNCTION("IMPORTRANGE(""https://docs.google.com/spreadsheets/d/11923uPwbBZFjjGgGUA6NLw09EwE0CqkOc4q9oUmW1yo/edit?usp=sharing"",""ลำปาง!M446"")"),146319.21)</f>
        <v>146319.21</v>
      </c>
      <c r="O551" s="411">
        <f t="shared" ref="O551:O555" ca="1" si="120">+IF(L551&gt;0,N551*100/L551,0)</f>
        <v>77.829367021276596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IFERROR(__xludf.DUMMYFUNCTION("IMPORTRANGE(""https://docs.google.com/spreadsheets/d/11923uPwbBZFjjGgGUA6NLw09EwE0CqkOc4q9oUmW1yo/edit?usp=sharing"",""ลำปาง!M448"")"),146319.21)</f>
        <v>146319.21</v>
      </c>
      <c r="O553" s="168">
        <f t="shared" ca="1" si="120"/>
        <v>77.829367021276596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IFERROR(__xludf.DUMMYFUNCTION("IMPORTRANGE(""https://docs.google.com/spreadsheets/d/11923uPwbBZFjjGgGUA6NLw09EwE0CqkOc4q9oUmW1yo/edit?usp=sharing"",""ลำปาง!M450"")"),146319.21)</f>
        <v>146319.21</v>
      </c>
      <c r="O555" s="168">
        <f t="shared" ca="1" si="120"/>
        <v>77.829367021276596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IFERROR(__xludf.DUMMYFUNCTION("IMPORTRANGE(""https://docs.google.com/spreadsheets/d/11923uPwbBZFjjGgGUA6NLw09EwE0CqkOc4q9oUmW1yo/edit?usp=sharing"",""ลำปาง!M453"")"),51375)</f>
        <v>51375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IFERROR(__xludf.DUMMYFUNCTION("IMPORTRANGE(""https://docs.google.com/spreadsheets/d/11923uPwbBZFjjGgGUA6NLw09EwE0CqkOc4q9oUmW1yo/edit?usp=sharing"",""ลำปาง!M454"")"),94944.21)</f>
        <v>94944.21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IFERROR(__xludf.DUMMYFUNCTION("IMPORTRANGE(""https://docs.google.com/spreadsheets/d/11923uPwbBZFjjGgGUA6NLw09EwE0CqkOc4q9oUmW1yo/edit?usp=sharing"",""ลำปาง!J455"")"),2568)</f>
        <v>2568</v>
      </c>
      <c r="K560" s="224">
        <f t="shared" ref="K560:K561" ca="1" si="121">IF(I560&gt;0,J560*100/I560,0)</f>
        <v>85.6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IFERROR(__xludf.DUMMYFUNCTION("IMPORTRANGE(""https://docs.google.com/spreadsheets/d/11923uPwbBZFjjGgGUA6NLw09EwE0CqkOc4q9oUmW1yo/edit?usp=sharing"",""ลำปาง!J456"")"),296)</f>
        <v>296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IFERROR(__xludf.DUMMYFUNCTION("IMPORTRANGE(""https://docs.google.com/spreadsheets/d/11923uPwbBZFjjGgGUA6NLw09EwE0CqkOc4q9oUmW1yo/edit?usp=sharing"",""ลำปาง!J459"")"),2805)</f>
        <v>2805</v>
      </c>
      <c r="K564" s="371">
        <f ca="1">IF(I564&gt;0,J564*100/I564,0)</f>
        <v>155.83333333333334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IFERROR(__xludf.DUMMYFUNCTION("IMPORTRANGE(""https://docs.google.com/spreadsheets/d/11923uPwbBZFjjGgGUA6NLw09EwE0CqkOc4q9oUmW1yo/edit?usp=sharing"",""ลำปาง!M459"")"),108580.04)</f>
        <v>108580.04</v>
      </c>
      <c r="O564" s="372">
        <f t="shared" ref="O564:O568" ca="1" si="122">+IF(L564&gt;0,N564*100/L564,0)</f>
        <v>74.862134583563162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IFERROR(__xludf.DUMMYFUNCTION("IMPORTRANGE(""https://docs.google.com/spreadsheets/d/11923uPwbBZFjjGgGUA6NLw09EwE0CqkOc4q9oUmW1yo/edit?usp=sharing"",""ลำปาง!M461"")"),108580.04)</f>
        <v>108580.04</v>
      </c>
      <c r="O566" s="168">
        <f t="shared" ca="1" si="122"/>
        <v>74.862134583563162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IFERROR(__xludf.DUMMYFUNCTION("IMPORTRANGE(""https://docs.google.com/spreadsheets/d/11923uPwbBZFjjGgGUA6NLw09EwE0CqkOc4q9oUmW1yo/edit?usp=sharing"",""ลำปาง!M463"")"),108580.04)</f>
        <v>108580.04</v>
      </c>
      <c r="O568" s="168">
        <f t="shared" ca="1" si="122"/>
        <v>74.862134583563162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IFERROR(__xludf.DUMMYFUNCTION("IMPORTRANGE(""https://docs.google.com/spreadsheets/d/11923uPwbBZFjjGgGUA6NLw09EwE0CqkOc4q9oUmW1yo/edit?usp=sharing"",""ลำปาง!M466"")"),74800.04)</f>
        <v>74800.039999999994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IFERROR(__xludf.DUMMYFUNCTION("IMPORTRANGE(""https://docs.google.com/spreadsheets/d/11923uPwbBZFjjGgGUA6NLw09EwE0CqkOc4q9oUmW1yo/edit?usp=sharing"",""ลำปาง!M467"")"),33780)</f>
        <v>33780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IFERROR(__xludf.DUMMYFUNCTION("IMPORTRANGE(""https://docs.google.com/spreadsheets/d/11923uPwbBZFjjGgGUA6NLw09EwE0CqkOc4q9oUmW1yo/edit?usp=sharing"",""ลำปาง!J468"")"),2805)</f>
        <v>2805</v>
      </c>
      <c r="K573" s="201">
        <f ca="1">IF(I573&gt;0,J573*100/I573,0)</f>
        <v>155.83333333333334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IFERROR(__xludf.DUMMYFUNCTION("IMPORTRANGE(""https://docs.google.com/spreadsheets/d/11923uPwbBZFjjGgGUA6NLw09EwE0CqkOc4q9oUmW1yo/edit?usp=sharing"",""ลำปาง!J471"")"),257)</f>
        <v>257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IFERROR(__xludf.DUMMYFUNCTION("IMPORTRANGE(""https://docs.google.com/spreadsheets/d/11923uPwbBZFjjGgGUA6NLw09EwE0CqkOc4q9oUmW1yo/edit?usp=sharing"",""ลำปาง!J472"")"),2548)</f>
        <v>2548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IFERROR(__xludf.DUMMYFUNCTION("IMPORTRANGE(""https://docs.google.com/spreadsheets/d/11923uPwbBZFjjGgGUA6NLw09EwE0CqkOc4q9oUmW1yo/edit?usp=sharing"",""ลำปาง!J475"")"),6)</f>
        <v>6</v>
      </c>
      <c r="K580" s="371">
        <f ca="1">IF(I580&gt;0,J580*100/I580,0)</f>
        <v>120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IFERROR(__xludf.DUMMYFUNCTION("IMPORTRANGE(""https://docs.google.com/spreadsheets/d/11923uPwbBZFjjGgGUA6NLw09EwE0CqkOc4q9oUmW1yo/edit?usp=sharing"",""ลำปาง!M475"")"),35590)</f>
        <v>35590</v>
      </c>
      <c r="O580" s="372">
        <f t="shared" ref="O580:O584" ca="1" si="124">+IF(L580&gt;0,N580*100/L580,0)</f>
        <v>24.603366630949502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IFERROR(__xludf.DUMMYFUNCTION("IMPORTRANGE(""https://docs.google.com/spreadsheets/d/11923uPwbBZFjjGgGUA6NLw09EwE0CqkOc4q9oUmW1yo/edit?usp=sharing"",""ลำปาง!M477"")"),35590)</f>
        <v>35590</v>
      </c>
      <c r="O582" s="168">
        <f t="shared" ca="1" si="124"/>
        <v>24.603366630949502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IFERROR(__xludf.DUMMYFUNCTION("IMPORTRANGE(""https://docs.google.com/spreadsheets/d/11923uPwbBZFjjGgGUA6NLw09EwE0CqkOc4q9oUmW1yo/edit?usp=sharing"",""ลำปาง!M479"")"),35590)</f>
        <v>35590</v>
      </c>
      <c r="O584" s="168">
        <f t="shared" ca="1" si="124"/>
        <v>24.603366630949502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IFERROR(__xludf.DUMMYFUNCTION("IMPORTRANGE(""https://docs.google.com/spreadsheets/d/11923uPwbBZFjjGgGUA6NLw09EwE0CqkOc4q9oUmW1yo/edit?usp=sharing"",""ลำปาง!M483"")"),35590)</f>
        <v>35590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IFERROR(__xludf.DUMMYFUNCTION("IMPORTRANGE(""https://docs.google.com/spreadsheets/d/11923uPwbBZFjjGgGUA6NLw09EwE0CqkOc4q9oUmW1yo/edit?usp=sharing"",""ลำปาง!J484"")"),8)</f>
        <v>8</v>
      </c>
      <c r="K589" s="163">
        <f t="shared" ref="K589:K596" ca="1" si="125">IF(I589&gt;0,J589*100/I589,0)</f>
        <v>160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IFERROR(__xludf.DUMMYFUNCTION("IMPORTRANGE(""https://docs.google.com/spreadsheets/d/11923uPwbBZFjjGgGUA6NLw09EwE0CqkOc4q9oUmW1yo/edit?usp=sharing"",""ลำปาง!J485"")"),4.53)</f>
        <v>4.53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IFERROR(__xludf.DUMMYFUNCTION("IMPORTRANGE(""https://docs.google.com/spreadsheets/d/11923uPwbBZFjjGgGUA6NLw09EwE0CqkOc4q9oUmW1yo/edit?usp=sharing"",""ลำปาง!J486"")"),10)</f>
        <v>10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IFERROR(__xludf.DUMMYFUNCTION("IMPORTRANGE(""https://docs.google.com/spreadsheets/d/11923uPwbBZFjjGgGUA6NLw09EwE0CqkOc4q9oUmW1yo/edit?usp=sharing"",""ลำปาง!J487"")"),6.63)</f>
        <v>6.63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IFERROR(__xludf.DUMMYFUNCTION("IMPORTRANGE(""https://docs.google.com/spreadsheets/d/11923uPwbBZFjjGgGUA6NLw09EwE0CqkOc4q9oUmW1yo/edit?usp=sharing"",""ลำปาง!J488"")"),2)</f>
        <v>2</v>
      </c>
      <c r="K593" s="163">
        <f t="shared" ca="1" si="125"/>
        <v>40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IFERROR(__xludf.DUMMYFUNCTION("IMPORTRANGE(""https://docs.google.com/spreadsheets/d/11923uPwbBZFjjGgGUA6NLw09EwE0CqkOc4q9oUmW1yo/edit?usp=sharing"",""ลำปาง!J489"")"),1.48)</f>
        <v>1.48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IFERROR(__xludf.DUMMYFUNCTION("IMPORTRANGE(""https://docs.google.com/spreadsheets/d/11923uPwbBZFjjGgGUA6NLw09EwE0CqkOc4q9oUmW1yo/edit?usp=sharing"",""ลำปาง!J490"")"),6)</f>
        <v>6</v>
      </c>
      <c r="K595" s="163">
        <f t="shared" ca="1" si="125"/>
        <v>120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IFERROR(__xludf.DUMMYFUNCTION("IMPORTRANGE(""https://docs.google.com/spreadsheets/d/11923uPwbBZFjjGgGUA6NLw09EwE0CqkOc4q9oUmW1yo/edit?usp=sharing"",""ลำปาง!J491"")"),4.71)</f>
        <v>4.71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IFERROR(__xludf.DUMMYFUNCTION("IMPORTRANGE(""https://docs.google.com/spreadsheets/d/11923uPwbBZFjjGgGUA6NLw09EwE0CqkOc4q9oUmW1yo/edit?usp=sharing"",""ลำปาง!J523"")"),7095485.47)</f>
        <v>7095485.4699999997</v>
      </c>
      <c r="K628" s="342">
        <f t="shared" ref="K628:K635" ca="1" si="129">IF(I628&gt;0,J628*100/I628,0)</f>
        <v>88.245959168461951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IFERROR(__xludf.DUMMYFUNCTION("IMPORTRANGE(""https://docs.google.com/spreadsheets/d/11923uPwbBZFjjGgGUA6NLw09EwE0CqkOc4q9oUmW1yo/edit?usp=sharing"",""ลำปาง!J524"")"),268)</f>
        <v>268</v>
      </c>
      <c r="K629" s="342">
        <f t="shared" ca="1" si="129"/>
        <v>84.276729559748432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IFERROR(__xludf.DUMMYFUNCTION("IMPORTRANGE(""https://docs.google.com/spreadsheets/d/11923uPwbBZFjjGgGUA6NLw09EwE0CqkOc4q9oUmW1yo/edit?usp=sharing"",""ลำปาง!J525"")"),3535.53)</f>
        <v>3535.53</v>
      </c>
      <c r="K630" s="342">
        <f t="shared" ca="1" si="129"/>
        <v>20.424110817841353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IFERROR(__xludf.DUMMYFUNCTION("IMPORTRANGE(""https://docs.google.com/spreadsheets/d/11923uPwbBZFjjGgGUA6NLw09EwE0CqkOc4q9oUmW1yo/edit?usp=sharing"",""ลำปาง!J529"")"),6665000)</f>
        <v>6665000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IFERROR(__xludf.DUMMYFUNCTION("IMPORTRANGE(""https://docs.google.com/spreadsheets/d/11923uPwbBZFjjGgGUA6NLw09EwE0CqkOc4q9oUmW1yo/edit?usp=sharing"",""ลำปาง!J530"")"),189)</f>
        <v>189</v>
      </c>
      <c r="K635" s="487">
        <f t="shared" ca="1" si="129"/>
        <v>109.2485549132948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6684755</v>
      </c>
      <c r="M8" s="23">
        <f t="shared" ca="1" si="0"/>
        <v>4673596.25</v>
      </c>
      <c r="N8" s="23">
        <f t="shared" ca="1" si="0"/>
        <v>5530398.0800000001</v>
      </c>
      <c r="O8" s="22">
        <f t="shared" ref="O8:O16" ca="1" si="1">IF(L8&gt;0,N8*100/L8,0)</f>
        <v>82.731499957739658</v>
      </c>
      <c r="P8" s="22">
        <f t="shared" ref="P8:P16" ca="1" si="2">IF(M8&gt;0,N8*100/M8,0)</f>
        <v>118.33281661846591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6684755</v>
      </c>
      <c r="M10" s="30">
        <f t="shared" ca="1" si="4"/>
        <v>4673596.25</v>
      </c>
      <c r="N10" s="30">
        <f t="shared" ca="1" si="4"/>
        <v>5530398.0800000001</v>
      </c>
      <c r="O10" s="29">
        <f t="shared" ca="1" si="1"/>
        <v>82.731499957739658</v>
      </c>
      <c r="P10" s="29">
        <f t="shared" ca="1" si="2"/>
        <v>118.33281661846591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6435355</v>
      </c>
      <c r="M12" s="39">
        <f t="shared" ca="1" si="6"/>
        <v>4424196.25</v>
      </c>
      <c r="N12" s="39">
        <f t="shared" ca="1" si="6"/>
        <v>5280998.08</v>
      </c>
      <c r="O12" s="39">
        <f t="shared" ca="1" si="1"/>
        <v>82.062265096486513</v>
      </c>
      <c r="P12" s="39">
        <f t="shared" ca="1" si="2"/>
        <v>119.36627087914556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4201655</v>
      </c>
      <c r="M14" s="39">
        <f t="shared" si="8"/>
        <v>0</v>
      </c>
      <c r="N14" s="39">
        <f t="shared" ca="1" si="8"/>
        <v>1795313</v>
      </c>
      <c r="O14" s="39">
        <f t="shared" ca="1" si="1"/>
        <v>42.728710472420985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4253645</v>
      </c>
      <c r="M18" s="23">
        <f t="shared" ca="1" si="11"/>
        <v>4673596.25</v>
      </c>
      <c r="N18" s="23">
        <f t="shared" ca="1" si="11"/>
        <v>3735085.08</v>
      </c>
      <c r="O18" s="22">
        <f t="shared" ref="O18:O20" ca="1" si="12">IF(L18&gt;0,N18*100/L18,0)</f>
        <v>87.809045653786342</v>
      </c>
      <c r="P18" s="22">
        <f t="shared" ref="P18:P26" ca="1" si="13">IF(M18&gt;0,N18*100/M18,0)</f>
        <v>79.918865049585747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4253645</v>
      </c>
      <c r="M20" s="30">
        <f t="shared" ca="1" si="15"/>
        <v>4673596.25</v>
      </c>
      <c r="N20" s="30">
        <f t="shared" ca="1" si="15"/>
        <v>3735085.08</v>
      </c>
      <c r="O20" s="29">
        <f t="shared" ca="1" si="12"/>
        <v>87.809045653786342</v>
      </c>
      <c r="P20" s="29">
        <f t="shared" ca="1" si="13"/>
        <v>79.918865049585747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4004245</v>
      </c>
      <c r="M22" s="42">
        <f t="shared" ca="1" si="18"/>
        <v>4424196.25</v>
      </c>
      <c r="N22" s="39">
        <f t="shared" ca="1" si="18"/>
        <v>3485685.08</v>
      </c>
      <c r="O22" s="39">
        <f t="shared" ca="1" si="17"/>
        <v>87.049745457633094</v>
      </c>
      <c r="P22" s="39">
        <f t="shared" ca="1" si="13"/>
        <v>78.786854900480506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1770545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2431110</v>
      </c>
      <c r="M28" s="23">
        <f t="shared" si="23"/>
        <v>0</v>
      </c>
      <c r="N28" s="23">
        <f t="shared" ca="1" si="23"/>
        <v>1795313</v>
      </c>
      <c r="O28" s="22">
        <f t="shared" ref="O28:O30" ca="1" si="24">IF(L28&gt;0,N28*100/L28,0)</f>
        <v>73.847460624982006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2431110</v>
      </c>
      <c r="M30" s="30">
        <f t="shared" si="27"/>
        <v>0</v>
      </c>
      <c r="N30" s="30">
        <f t="shared" ca="1" si="27"/>
        <v>1795313</v>
      </c>
      <c r="O30" s="29">
        <f t="shared" ca="1" si="24"/>
        <v>73.847460624982006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2431110</v>
      </c>
      <c r="M32" s="39">
        <f t="shared" si="30"/>
        <v>0</v>
      </c>
      <c r="N32" s="39">
        <f t="shared" ca="1" si="30"/>
        <v>1795313</v>
      </c>
      <c r="O32" s="39">
        <f t="shared" ca="1" si="29"/>
        <v>73.847460624982006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2431110</v>
      </c>
      <c r="M34" s="39">
        <f t="shared" si="32"/>
        <v>0</v>
      </c>
      <c r="N34" s="39">
        <f t="shared" ca="1" si="32"/>
        <v>1795313</v>
      </c>
      <c r="O34" s="39">
        <f t="shared" ca="1" si="29"/>
        <v>73.847460624982006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4253645</v>
      </c>
      <c r="M37" s="55">
        <f t="shared" ca="1" si="33"/>
        <v>4673596.25</v>
      </c>
      <c r="N37" s="55">
        <f t="shared" ca="1" si="33"/>
        <v>3735085.08</v>
      </c>
      <c r="O37" s="56">
        <f t="shared" ca="1" si="29"/>
        <v>87.809045653786342</v>
      </c>
      <c r="P37" s="56">
        <f t="shared" ca="1" si="25"/>
        <v>79.918865049585747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705030.07</v>
      </c>
      <c r="O41" s="78">
        <f t="shared" ref="O41:O43" ca="1" si="35">IF(L41&gt;0,N41*100/L41,0)</f>
        <v>92.926066956636348</v>
      </c>
      <c r="P41" s="78">
        <f t="shared" ref="P41:P43" ca="1" si="36">IF(M41&gt;0,N41*100/M41,0)</f>
        <v>92.926066956636348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705030.07</v>
      </c>
      <c r="O43" s="78">
        <f t="shared" ca="1" si="35"/>
        <v>92.926066956636348</v>
      </c>
      <c r="P43" s="78">
        <f t="shared" ca="1" si="36"/>
        <v>92.926066956636348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IFERROR(__xludf.DUMMYFUNCTION("IMPORTRANGE(""https://docs.google.com/spreadsheets/d/1Yj_ptqi66GCucihVvJfMjLAmec39IyEx_6qawtMGysU/edit?usp=sharing"",""สบก!R33"")"),705030.07)</f>
        <v>705030.07</v>
      </c>
      <c r="O45" s="39">
        <f ca="1">IF(L45&gt;0,N45*100/L45,0)</f>
        <v>92.926066956636348</v>
      </c>
      <c r="P45" s="39">
        <f ca="1">IF(M45&gt;0,N45*100/M45,0)</f>
        <v>92.926066956636348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608031.25</v>
      </c>
      <c r="N53" s="121">
        <f t="shared" ca="1" si="39"/>
        <v>534681.25</v>
      </c>
      <c r="O53" s="120">
        <f t="shared" ref="O53:O55" ca="1" si="40">IF(L53&gt;0,N53*100/L53,0)</f>
        <v>89.113541666666663</v>
      </c>
      <c r="P53" s="120">
        <f t="shared" ref="P53:P55" ca="1" si="41">IF(M53&gt;0,N53*100/M53,0)</f>
        <v>87.936475304517657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608031.25</v>
      </c>
      <c r="N55" s="121">
        <f t="shared" ca="1" si="43"/>
        <v>534681.25</v>
      </c>
      <c r="O55" s="120">
        <f t="shared" ca="1" si="40"/>
        <v>89.113541666666663</v>
      </c>
      <c r="P55" s="120">
        <f t="shared" ca="1" si="41"/>
        <v>87.936475304517657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IFERROR(__xludf.DUMMYFUNCTION("IMPORTRANGE(""https://docs.google.com/spreadsheets/d/1Yj_ptqi66GCucihVvJfMjLAmec39IyEx_6qawtMGysU/edit?usp=sharing"",""สบก!Z33"")"),608031.25)</f>
        <v>608031.25</v>
      </c>
      <c r="N57" s="50">
        <f ca="1">IFERROR(__xludf.DUMMYFUNCTION("IMPORTRANGE(""https://docs.google.com/spreadsheets/d/1Yj_ptqi66GCucihVvJfMjLAmec39IyEx_6qawtMGysU/edit?usp=sharing"",""สบก!AA33"")"),534681.25)</f>
        <v>534681.25</v>
      </c>
      <c r="O57" s="39">
        <f ca="1">IF(L57&gt;0,N57*100/L57,0)</f>
        <v>89.113541666666663</v>
      </c>
      <c r="P57" s="39">
        <f ca="1">IF(M57&gt;0,N57*100/M57,0)</f>
        <v>87.936475304517657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942320</v>
      </c>
      <c r="N66" s="152">
        <f t="shared" ca="1" si="45"/>
        <v>533538</v>
      </c>
      <c r="O66" s="151">
        <f t="shared" ref="O66:O68" ca="1" si="46">IF(L66&gt;0,N66*100/L66,0)</f>
        <v>90.216097396009474</v>
      </c>
      <c r="P66" s="151">
        <f t="shared" ref="P66:P68" ca="1" si="47">IF(M66&gt;0,N66*100/M66,0)</f>
        <v>56.619619662110537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942320</v>
      </c>
      <c r="N68" s="88">
        <f t="shared" ca="1" si="49"/>
        <v>533538</v>
      </c>
      <c r="O68" s="156">
        <f t="shared" ca="1" si="46"/>
        <v>90.216097396009474</v>
      </c>
      <c r="P68" s="156">
        <f t="shared" ca="1" si="47"/>
        <v>56.619619662110537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IFERROR(__xludf.DUMMYFUNCTION("IMPORTRANGE(""https://docs.google.com/spreadsheets/d/1Yj_ptqi66GCucihVvJfMjLAmec39IyEx_6qawtMGysU/edit?usp=sharing"",""สบก!AI33"")"),942320)</f>
        <v>942320</v>
      </c>
      <c r="N70" s="168">
        <f ca="1">IFERROR(__xludf.DUMMYFUNCTION("IMPORTRANGE(""https://docs.google.com/spreadsheets/d/1Yj_ptqi66GCucihVvJfMjLAmec39IyEx_6qawtMGysU/edit?usp=sharing"",""สบก!AJ33"")"),533538)</f>
        <v>533538</v>
      </c>
      <c r="O70" s="168">
        <f ca="1">IF(L70&gt;0,N70*100/L70,0)</f>
        <v>90.216097396009474</v>
      </c>
      <c r="P70" s="168">
        <f ca="1">IF(M70&gt;0,N70*100/M70,0)</f>
        <v>56.619619662110537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66322</v>
      </c>
      <c r="O118" s="151">
        <f t="shared" ref="O118:O120" ca="1" si="59">IF(L118&gt;0,N118*100/L118,0)</f>
        <v>80.448811256671519</v>
      </c>
      <c r="P118" s="151">
        <f t="shared" ref="P118:P120" ca="1" si="60">IF(M118&gt;0,N118*100/M118,0)</f>
        <v>80.448811256671519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66322</v>
      </c>
      <c r="O120" s="156">
        <f t="shared" ca="1" si="59"/>
        <v>80.448811256671519</v>
      </c>
      <c r="P120" s="156">
        <f t="shared" ca="1" si="60"/>
        <v>80.448811256671519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IFERROR(__xludf.DUMMYFUNCTION("IMPORTRANGE(""https://docs.google.com/spreadsheets/d/1Yj_ptqi66GCucihVvJfMjLAmec39IyEx_6qawtMGysU/edit?usp=sharing"",""สบก!BB33"")"),66322)</f>
        <v>66322</v>
      </c>
      <c r="O122" s="168">
        <f ca="1">IF(L122&gt;0,N122*100/L122,0)</f>
        <v>80.448811256671519</v>
      </c>
      <c r="P122" s="168">
        <f ca="1">IF(M122&gt;0,N122*100/M122,0)</f>
        <v>80.448811256671519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1399000</v>
      </c>
      <c r="M140" s="152">
        <f t="shared" ca="1" si="64"/>
        <v>1407000</v>
      </c>
      <c r="N140" s="152">
        <f t="shared" ca="1" si="64"/>
        <v>1201361.76</v>
      </c>
      <c r="O140" s="151">
        <f t="shared" ref="O140:O142" ca="1" si="65">IF(L140&gt;0,N140*100/L140,0)</f>
        <v>85.872892065761263</v>
      </c>
      <c r="P140" s="151">
        <f t="shared" ref="P140:P142" ca="1" si="66">IF(M140&gt;0,N140*100/M140,0)</f>
        <v>85.384631130063966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1399000</v>
      </c>
      <c r="M142" s="88">
        <f t="shared" ca="1" si="68"/>
        <v>1407000</v>
      </c>
      <c r="N142" s="88">
        <f t="shared" ca="1" si="68"/>
        <v>1201361.76</v>
      </c>
      <c r="O142" s="156">
        <f t="shared" ca="1" si="65"/>
        <v>85.872892065761263</v>
      </c>
      <c r="P142" s="156">
        <f t="shared" ca="1" si="66"/>
        <v>85.384631130063966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1161000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IFERROR(__xludf.DUMMYFUNCTION("IMPORTRANGE(""https://docs.google.com/spreadsheets/d/1Yj_ptqi66GCucihVvJfMjLAmec39IyEx_6qawtMGysU/edit?usp=sharing"",""สบก!BK33"")"),963361.76)</f>
        <v>963361.76</v>
      </c>
      <c r="O144" s="168">
        <f ca="1">IF(L144&gt;0,N144*100/L144,0)</f>
        <v>82.976895779500424</v>
      </c>
      <c r="P144" s="168">
        <f ca="1">IF(M144&gt;0,N144*100/M144,0)</f>
        <v>82.409047048759618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IFERROR(__xludf.DUMMYFUNCTION("IMPORTRANGE(""https://docs.google.com/spreadsheets/d/1Yj_ptqi66GCucihVvJfMjLAmec39IyEx_6qawtMGysU/edit?usp=sharing"",""สบก!BG33"")"),897000)</f>
        <v>897000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IFERROR(__xludf.DUMMYFUNCTION("IMPORTRANGE(""https://docs.google.com/spreadsheets/d/11923uPwbBZFjjGgGUA6NLw09EwE0CqkOc4q9oUmW1yo/edit?usp=sharing"",""ลำพูน!J141"")"),2)</f>
        <v>2</v>
      </c>
      <c r="K216" s="224">
        <f t="shared" ca="1" si="71"/>
        <v>66.666666666666671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IFERROR(__xludf.DUMMYFUNCTION("IMPORTRANGE(""https://docs.google.com/spreadsheets/d/11923uPwbBZFjjGgGUA6NLw09EwE0CqkOc4q9oUmW1yo/edit?usp=sharing"",""ลำพูน!J228"")"),189)</f>
        <v>189</v>
      </c>
      <c r="K328" s="317">
        <f ca="1">IF(I328&gt;0,J328*100/I328,0)</f>
        <v>55.263157894736842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798780</v>
      </c>
      <c r="N329" s="152">
        <f t="shared" ca="1" si="98"/>
        <v>617827</v>
      </c>
      <c r="O329" s="151">
        <f t="shared" ref="O329:O331" ca="1" si="99">IF(L329&gt;0,N329*100/L329,0)</f>
        <v>82.843063638070205</v>
      </c>
      <c r="P329" s="151">
        <f t="shared" ref="P329:P331" ca="1" si="100">IF(M329&gt;0,N329*100/M329,0)</f>
        <v>77.3463281504294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798780</v>
      </c>
      <c r="N331" s="88">
        <f t="shared" ca="1" si="102"/>
        <v>617827</v>
      </c>
      <c r="O331" s="156">
        <f t="shared" ca="1" si="99"/>
        <v>82.843063638070205</v>
      </c>
      <c r="P331" s="156">
        <f t="shared" ca="1" si="100"/>
        <v>77.3463281504294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IFERROR(__xludf.DUMMYFUNCTION("IMPORTRANGE(""https://docs.google.com/spreadsheets/d/1Yj_ptqi66GCucihVvJfMjLAmec39IyEx_6qawtMGysU/edit?usp=sharing"",""สบก!DL33"")"),787380)</f>
        <v>787380</v>
      </c>
      <c r="N333" s="168">
        <f ca="1">IFERROR(__xludf.DUMMYFUNCTION("IMPORTRANGE(""https://docs.google.com/spreadsheets/d/1Yj_ptqi66GCucihVvJfMjLAmec39IyEx_6qawtMGysU/edit?usp=sharing"",""สบก!DM33"")"),606427)</f>
        <v>606427</v>
      </c>
      <c r="O333" s="168">
        <f ca="1">IF(L333&gt;0,N333*100/L333,0)</f>
        <v>82.57673139246711</v>
      </c>
      <c r="P333" s="168">
        <f ca="1">IF(M333&gt;0,N333*100/M333,0)</f>
        <v>77.018339302496884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IFERROR(__xludf.DUMMYFUNCTION("IMPORTRANGE(""https://docs.google.com/spreadsheets/d/11923uPwbBZFjjGgGUA6NLw09EwE0CqkOc4q9oUmW1yo/edit?usp=sharing"",""ลำพูน!J234"")"),170)</f>
        <v>170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IFERROR(__xludf.DUMMYFUNCTION("IMPORTRANGE(""https://docs.google.com/spreadsheets/d/11923uPwbBZFjjGgGUA6NLw09EwE0CqkOc4q9oUmW1yo/edit?usp=sharing"",""ลำพูน!J235"")"),1157.13)</f>
        <v>1157.1300000000001</v>
      </c>
      <c r="K340" s="342">
        <f t="shared" ca="1" si="103"/>
        <v>165.30428571428573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IFERROR(__xludf.DUMMYFUNCTION("IMPORTRANGE(""https://docs.google.com/spreadsheets/d/11923uPwbBZFjjGgGUA6NLw09EwE0CqkOc4q9oUmW1yo/edit?usp=sharing"",""ลำพูน!J236"")"),259)</f>
        <v>259</v>
      </c>
      <c r="K341" s="342">
        <f t="shared" ca="1" si="103"/>
        <v>75.73099415204679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IFERROR(__xludf.DUMMYFUNCTION("IMPORTRANGE(""https://docs.google.com/spreadsheets/d/11923uPwbBZFjjGgGUA6NLw09EwE0CqkOc4q9oUmW1yo/edit?usp=sharing"",""ลำพูน!J237"")"),1520.46)</f>
        <v>1520.46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IFERROR(__xludf.DUMMYFUNCTION("IMPORTRANGE(""https://docs.google.com/spreadsheets/d/11923uPwbBZFjjGgGUA6NLw09EwE0CqkOc4q9oUmW1yo/edit?usp=sharing"",""ลำพูน!J240"")"),189)</f>
        <v>189</v>
      </c>
      <c r="K345" s="342">
        <f t="shared" ca="1" si="103"/>
        <v>55.263157894736842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IFERROR(__xludf.DUMMYFUNCTION("IMPORTRANGE(""https://docs.google.com/spreadsheets/d/11923uPwbBZFjjGgGUA6NLw09EwE0CqkOc4q9oUmW1yo/edit?usp=sharing"",""ลำพูน!J241"")"),1110.36)</f>
        <v>1110.3599999999999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IFERROR(__xludf.DUMMYFUNCTION("IMPORTRANGE(""https://docs.google.com/spreadsheets/d/11923uPwbBZFjjGgGUA6NLw09EwE0CqkOc4q9oUmW1yo/edit?usp=sharing"",""ลำพูน!L242"")"),2431110)</f>
        <v>2431110</v>
      </c>
      <c r="M347" s="357"/>
      <c r="N347" s="357">
        <f ca="1">IFERROR(__xludf.DUMMYFUNCTION("IMPORTRANGE(""https://docs.google.com/spreadsheets/d/11923uPwbBZFjjGgGUA6NLw09EwE0CqkOc4q9oUmW1yo/edit?usp=sharing"",""ลำพูน!M242"")"),1795313)</f>
        <v>1795313</v>
      </c>
      <c r="O347" s="357">
        <f ca="1">+IF(L347&gt;0,N347*100/L347,0)</f>
        <v>73.847460624982006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IFERROR(__xludf.DUMMYFUNCTION("IMPORTRANGE(""https://docs.google.com/spreadsheets/d/11923uPwbBZFjjGgGUA6NLw09EwE0CqkOc4q9oUmW1yo/edit?usp=sharing"",""ลำพูน!M244"")"),401810)</f>
        <v>401810</v>
      </c>
      <c r="O349" s="372">
        <f ca="1">+IF(L349&gt;0,N349*100/L349,0)</f>
        <v>87.467891505942788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IFERROR(__xludf.DUMMYFUNCTION("IMPORTRANGE(""https://docs.google.com/spreadsheets/d/11923uPwbBZFjjGgGUA6NLw09EwE0CqkOc4q9oUmW1yo/edit?usp=sharing"",""ลำพูน!M247"")"),401810)</f>
        <v>401810</v>
      </c>
      <c r="O352" s="165">
        <f t="shared" ca="1" si="105"/>
        <v>87.467891505942788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IFERROR(__xludf.DUMMYFUNCTION("IMPORTRANGE(""https://docs.google.com/spreadsheets/d/11923uPwbBZFjjGgGUA6NLw09EwE0CqkOc4q9oUmW1yo/edit?usp=sharing"",""ลำพูน!M249"")"),401810)</f>
        <v>401810</v>
      </c>
      <c r="O354" s="168">
        <f t="shared" ca="1" si="105"/>
        <v>87.467891505942788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IFERROR(__xludf.DUMMYFUNCTION("IMPORTRANGE(""https://docs.google.com/spreadsheets/d/11923uPwbBZFjjGgGUA6NLw09EwE0CqkOc4q9oUmW1yo/edit?usp=sharing"",""ลำพูน!M252"")"),100935)</f>
        <v>100935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IFERROR(__xludf.DUMMYFUNCTION("IMPORTRANGE(""https://docs.google.com/spreadsheets/d/11923uPwbBZFjjGgGUA6NLw09EwE0CqkOc4q9oUmW1yo/edit?usp=sharing"",""ลำพูน!M253"")"),32475)</f>
        <v>32475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IFERROR(__xludf.DUMMYFUNCTION("IMPORTRANGE(""https://docs.google.com/spreadsheets/d/11923uPwbBZFjjGgGUA6NLw09EwE0CqkOc4q9oUmW1yo/edit?usp=sharing"",""ลำพูน!M275"")"),649312)</f>
        <v>649312</v>
      </c>
      <c r="O380" s="372">
        <f ca="1">+IF(L380&gt;0,N380*100/L380,0)</f>
        <v>63.130712091160113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IFERROR(__xludf.DUMMYFUNCTION("IMPORTRANGE(""https://docs.google.com/spreadsheets/d/11923uPwbBZFjjGgGUA6NLw09EwE0CqkOc4q9oUmW1yo/edit?usp=sharing"",""ลำพูน!M278"")"),649312)</f>
        <v>649312</v>
      </c>
      <c r="O383" s="165">
        <f t="shared" ca="1" si="109"/>
        <v>63.130712091160113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IFERROR(__xludf.DUMMYFUNCTION("IMPORTRANGE(""https://docs.google.com/spreadsheets/d/11923uPwbBZFjjGgGUA6NLw09EwE0CqkOc4q9oUmW1yo/edit?usp=sharing"",""ลำพูน!M280"")"),649312)</f>
        <v>649312</v>
      </c>
      <c r="O385" s="168">
        <f t="shared" ca="1" si="109"/>
        <v>63.130712091160113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IFERROR(__xludf.DUMMYFUNCTION("IMPORTRANGE(""https://docs.google.com/spreadsheets/d/11923uPwbBZFjjGgGUA6NLw09EwE0CqkOc4q9oUmW1yo/edit?usp=sharing"",""ลำพูน!M282"")"),299310)</f>
        <v>299310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IFERROR(__xludf.DUMMYFUNCTION("IMPORTRANGE(""https://docs.google.com/spreadsheets/d/11923uPwbBZFjjGgGUA6NLw09EwE0CqkOc4q9oUmW1yo/edit?usp=sharing"",""ลำพูน!M283"")"),111467)</f>
        <v>111467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IFERROR(__xludf.DUMMYFUNCTION("IMPORTRANGE(""https://docs.google.com/spreadsheets/d/11923uPwbBZFjjGgGUA6NLw09EwE0CqkOc4q9oUmW1yo/edit?usp=sharing"",""ลำพูน!M284"")"),40535)</f>
        <v>40535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IFERROR(__xludf.DUMMYFUNCTION("IMPORTRANGE(""https://docs.google.com/spreadsheets/d/11923uPwbBZFjjGgGUA6NLw09EwE0CqkOc4q9oUmW1yo/edit?usp=sharing"",""ลำพูน!L330"")"),136900)</f>
        <v>136900</v>
      </c>
      <c r="M435" s="411"/>
      <c r="N435" s="411">
        <f ca="1">IFERROR(__xludf.DUMMYFUNCTION("IMPORTRANGE(""https://docs.google.com/spreadsheets/d/11923uPwbBZFjjGgGUA6NLw09EwE0CqkOc4q9oUmW1yo/edit?usp=sharing"",""ลำพูน!M330"")"),133259)</f>
        <v>133259</v>
      </c>
      <c r="O435" s="411">
        <f t="shared" ref="O435:O439" ca="1" si="114">+IF(L435&gt;0,N435*100/L435,0)</f>
        <v>97.340394448502551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IFERROR(__xludf.DUMMYFUNCTION("IMPORTRANGE(""https://docs.google.com/spreadsheets/d/11923uPwbBZFjjGgGUA6NLw09EwE0CqkOc4q9oUmW1yo/edit?usp=sharing"",""ลำพูน!L332"")"),136900)</f>
        <v>136900</v>
      </c>
      <c r="M437" s="165"/>
      <c r="N437" s="168">
        <f ca="1">IFERROR(__xludf.DUMMYFUNCTION("IMPORTRANGE(""https://docs.google.com/spreadsheets/d/11923uPwbBZFjjGgGUA6NLw09EwE0CqkOc4q9oUmW1yo/edit?usp=sharing"",""ลำพูน!M332"")"),133259)</f>
        <v>133259</v>
      </c>
      <c r="O437" s="168">
        <f t="shared" ca="1" si="114"/>
        <v>97.340394448502551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IFERROR(__xludf.DUMMYFUNCTION("IMPORTRANGE(""https://docs.google.com/spreadsheets/d/11923uPwbBZFjjGgGUA6NLw09EwE0CqkOc4q9oUmW1yo/edit?usp=sharing"",""ลำพูน!L334"")"),136900)</f>
        <v>136900</v>
      </c>
      <c r="M439" s="168"/>
      <c r="N439" s="168">
        <f ca="1">IFERROR(__xludf.DUMMYFUNCTION("IMPORTRANGE(""https://docs.google.com/spreadsheets/d/11923uPwbBZFjjGgGUA6NLw09EwE0CqkOc4q9oUmW1yo/edit?usp=sharing"",""ลำพูน!M334"")"),133259)</f>
        <v>133259</v>
      </c>
      <c r="O439" s="168">
        <f t="shared" ca="1" si="114"/>
        <v>97.340394448502551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IFERROR(__xludf.DUMMYFUNCTION("IMPORTRANGE(""https://docs.google.com/spreadsheets/d/11923uPwbBZFjjGgGUA6NLw09EwE0CqkOc4q9oUmW1yo/edit?usp=sharing"",""ลำพูน!M335"")"),77050)</f>
        <v>77050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IFERROR(__xludf.DUMMYFUNCTION("IMPORTRANGE(""https://docs.google.com/spreadsheets/d/11923uPwbBZFjjGgGUA6NLw09EwE0CqkOc4q9oUmW1yo/edit?usp=sharing"",""ลำพูน!M338"")"),56209)</f>
        <v>56209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IFERROR(__xludf.DUMMYFUNCTION("IMPORTRANGE(""https://docs.google.com/spreadsheets/d/11923uPwbBZFjjGgGUA6NLw09EwE0CqkOc4q9oUmW1yo/edit?usp=sharing"",""ลำพูน!J350"")"),41345)</f>
        <v>41345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IFERROR(__xludf.DUMMYFUNCTION("IMPORTRANGE(""https://docs.google.com/spreadsheets/d/11923uPwbBZFjjGgGUA6NLw09EwE0CqkOc4q9oUmW1yo/edit?usp=sharing"",""ลำพูน!M350"")"),326518)</f>
        <v>326518</v>
      </c>
      <c r="O455" s="372">
        <f t="shared" ref="O455:O459" ca="1" si="116">+IF(L455&gt;0,N455*100/L455,0)</f>
        <v>72.182601967503047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IFERROR(__xludf.DUMMYFUNCTION("IMPORTRANGE(""https://docs.google.com/spreadsheets/d/11923uPwbBZFjjGgGUA6NLw09EwE0CqkOc4q9oUmW1yo/edit?usp=sharing"",""ลำพูน!M352"")"),326518)</f>
        <v>326518</v>
      </c>
      <c r="O457" s="168">
        <f t="shared" ca="1" si="116"/>
        <v>72.182601967503047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IFERROR(__xludf.DUMMYFUNCTION("IMPORTRANGE(""https://docs.google.com/spreadsheets/d/11923uPwbBZFjjGgGUA6NLw09EwE0CqkOc4q9oUmW1yo/edit?usp=sharing"",""ลำพูน!M354"")"),326518)</f>
        <v>326518</v>
      </c>
      <c r="O459" s="168">
        <f t="shared" ca="1" si="116"/>
        <v>72.182601967503047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IFERROR(__xludf.DUMMYFUNCTION("IMPORTRANGE(""https://docs.google.com/spreadsheets/d/11923uPwbBZFjjGgGUA6NLw09EwE0CqkOc4q9oUmW1yo/edit?usp=sharing"",""ลำพูน!M357"")"),118839)</f>
        <v>118839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IFERROR(__xludf.DUMMYFUNCTION("IMPORTRANGE(""https://docs.google.com/spreadsheets/d/11923uPwbBZFjjGgGUA6NLw09EwE0CqkOc4q9oUmW1yo/edit?usp=sharing"",""ลำพูน!M358"")"),207679)</f>
        <v>207679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IFERROR(__xludf.DUMMYFUNCTION("IMPORTRANGE(""https://docs.google.com/spreadsheets/d/11923uPwbBZFjjGgGUA6NLw09EwE0CqkOc4q9oUmW1yo/edit?usp=sharing"",""ลำพูน!J359"")"),41345)</f>
        <v>41345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IFERROR(__xludf.DUMMYFUNCTION("IMPORTRANGE(""https://docs.google.com/spreadsheets/d/11923uPwbBZFjjGgGUA6NLw09EwE0CqkOc4q9oUmW1yo/edit?usp=sharing"",""ลำพูน!J376"")"),41345)</f>
        <v>41345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IFERROR(__xludf.DUMMYFUNCTION("IMPORTRANGE(""https://docs.google.com/spreadsheets/d/11923uPwbBZFjjGgGUA6NLw09EwE0CqkOc4q9oUmW1yo/edit?usp=sharing"",""ลำพูน!J377"")"),6424)</f>
        <v>6424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IFERROR(__xludf.DUMMYFUNCTION("IMPORTRANGE(""https://docs.google.com/spreadsheets/d/11923uPwbBZFjjGgGUA6NLw09EwE0CqkOc4q9oUmW1yo/edit?usp=sharing"",""ลำพูน!J378"")"),39485)</f>
        <v>39485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IFERROR(__xludf.DUMMYFUNCTION("IMPORTRANGE(""https://docs.google.com/spreadsheets/d/11923uPwbBZFjjGgGUA6NLw09EwE0CqkOc4q9oUmW1yo/edit?usp=sharing"",""ลำพูน!J379"")"),5911)</f>
        <v>5911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IFERROR(__xludf.DUMMYFUNCTION("IMPORTRANGE(""https://docs.google.com/spreadsheets/d/11923uPwbBZFjjGgGUA6NLw09EwE0CqkOc4q9oUmW1yo/edit?usp=sharing"",""ลำพูน!J382"")"),604)</f>
        <v>604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IFERROR(__xludf.DUMMYFUNCTION("IMPORTRANGE(""https://docs.google.com/spreadsheets/d/11923uPwbBZFjjGgGUA6NLw09EwE0CqkOc4q9oUmW1yo/edit?usp=sharing"",""ลำพูน!J384"")"),576)</f>
        <v>576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IFERROR(__xludf.DUMMYFUNCTION("IMPORTRANGE(""https://docs.google.com/spreadsheets/d/11923uPwbBZFjjGgGUA6NLw09EwE0CqkOc4q9oUmW1yo/edit?usp=sharing"",""ลำพูน!J385"")"),100)</f>
        <v>100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IFERROR(__xludf.DUMMYFUNCTION("IMPORTRANGE(""https://docs.google.com/spreadsheets/d/11923uPwbBZFjjGgGUA6NLw09EwE0CqkOc4q9oUmW1yo/edit?usp=sharing"",""ลำพูน!J386"")"),28)</f>
        <v>28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IFERROR(__xludf.DUMMYFUNCTION("IMPORTRANGE(""https://docs.google.com/spreadsheets/d/11923uPwbBZFjjGgGUA6NLw09EwE0CqkOc4q9oUmW1yo/edit?usp=sharing"",""ลำพูน!J388"")"),1256)</f>
        <v>1256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IFERROR(__xludf.DUMMYFUNCTION("IMPORTRANGE(""https://docs.google.com/spreadsheets/d/11923uPwbBZFjjGgGUA6NLw09EwE0CqkOc4q9oUmW1yo/edit?usp=sharing"",""ลำพูน!J389"")"),406)</f>
        <v>406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IFERROR(__xludf.DUMMYFUNCTION("IMPORTRANGE(""https://docs.google.com/spreadsheets/d/11923uPwbBZFjjGgGUA6NLw09EwE0CqkOc4q9oUmW1yo/edit?usp=sharing"",""ลำพูน!J459"")"),1552)</f>
        <v>1552</v>
      </c>
      <c r="K564" s="371">
        <f ca="1">IF(I564&gt;0,J564*100/I564,0)</f>
        <v>238.76923076923077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IFERROR(__xludf.DUMMYFUNCTION("IMPORTRANGE(""https://docs.google.com/spreadsheets/d/11923uPwbBZFjjGgGUA6NLw09EwE0CqkOc4q9oUmW1yo/edit?usp=sharing"",""ลำพูน!M459"")"),77405)</f>
        <v>77405</v>
      </c>
      <c r="O564" s="372">
        <f t="shared" ref="O564:O568" ca="1" si="122">+IF(L564&gt;0,N564*100/L564,0)</f>
        <v>61.006462799495587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IFERROR(__xludf.DUMMYFUNCTION("IMPORTRANGE(""https://docs.google.com/spreadsheets/d/11923uPwbBZFjjGgGUA6NLw09EwE0CqkOc4q9oUmW1yo/edit?usp=sharing"",""ลำพูน!M461"")"),77405)</f>
        <v>77405</v>
      </c>
      <c r="O566" s="168">
        <f t="shared" ca="1" si="122"/>
        <v>61.006462799495587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IFERROR(__xludf.DUMMYFUNCTION("IMPORTRANGE(""https://docs.google.com/spreadsheets/d/11923uPwbBZFjjGgGUA6NLw09EwE0CqkOc4q9oUmW1yo/edit?usp=sharing"",""ลำพูน!M463"")"),77405)</f>
        <v>77405</v>
      </c>
      <c r="O568" s="168">
        <f t="shared" ca="1" si="122"/>
        <v>61.006462799495587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IFERROR(__xludf.DUMMYFUNCTION("IMPORTRANGE(""https://docs.google.com/spreadsheets/d/11923uPwbBZFjjGgGUA6NLw09EwE0CqkOc4q9oUmW1yo/edit?usp=sharing"",""ลำพูน!M467"")"),12470)</f>
        <v>12470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IFERROR(__xludf.DUMMYFUNCTION("IMPORTRANGE(""https://docs.google.com/spreadsheets/d/11923uPwbBZFjjGgGUA6NLw09EwE0CqkOc4q9oUmW1yo/edit?usp=sharing"",""ลำพูน!J468"")"),1552)</f>
        <v>1552</v>
      </c>
      <c r="K573" s="201">
        <f ca="1">IF(I573&gt;0,J573*100/I573,0)</f>
        <v>238.76923076923077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IFERROR(__xludf.DUMMYFUNCTION("IMPORTRANGE(""https://docs.google.com/spreadsheets/d/11923uPwbBZFjjGgGUA6NLw09EwE0CqkOc4q9oUmW1yo/edit?usp=sharing"",""ลำพูน!J471"")"),370)</f>
        <v>370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IFERROR(__xludf.DUMMYFUNCTION("IMPORTRANGE(""https://docs.google.com/spreadsheets/d/11923uPwbBZFjjGgGUA6NLw09EwE0CqkOc4q9oUmW1yo/edit?usp=sharing"",""ลำพูน!J472"")"),1182)</f>
        <v>1182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IFERROR(__xludf.DUMMYFUNCTION("IMPORTRANGE(""https://docs.google.com/spreadsheets/d/11923uPwbBZFjjGgGUA6NLw09EwE0CqkOc4q9oUmW1yo/edit?usp=sharing"",""ลำพูน!J475"")"),3)</f>
        <v>3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IFERROR(__xludf.DUMMYFUNCTION("IMPORTRANGE(""https://docs.google.com/spreadsheets/d/11923uPwbBZFjjGgGUA6NLw09EwE0CqkOc4q9oUmW1yo/edit?usp=sharing"",""ลำพูน!J486"")"),3)</f>
        <v>3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IFERROR(__xludf.DUMMYFUNCTION("IMPORTRANGE(""https://docs.google.com/spreadsheets/d/11923uPwbBZFjjGgGUA6NLw09EwE0CqkOc4q9oUmW1yo/edit?usp=sharing"",""ลำพูน!J487"")"),1.82)</f>
        <v>1.82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IFERROR(__xludf.DUMMYFUNCTION("IMPORTRANGE(""https://docs.google.com/spreadsheets/d/11923uPwbBZFjjGgGUA6NLw09EwE0CqkOc4q9oUmW1yo/edit?usp=sharing"",""ลำพูน!J490"")"),3)</f>
        <v>3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IFERROR(__xludf.DUMMYFUNCTION("IMPORTRANGE(""https://docs.google.com/spreadsheets/d/11923uPwbBZFjjGgGUA6NLw09EwE0CqkOc4q9oUmW1yo/edit?usp=sharing"",""ลำพูน!J491"")"),1.82)</f>
        <v>1.82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IFERROR(__xludf.DUMMYFUNCTION("IMPORTRANGE(""https://docs.google.com/spreadsheets/d/11923uPwbBZFjjGgGUA6NLw09EwE0CqkOc4q9oUmW1yo/edit?usp=sharing"",""ลำพูน!J523"")"),5802594)</f>
        <v>5802594</v>
      </c>
      <c r="K628" s="342">
        <f t="shared" ref="K628:K635" ca="1" si="129">IF(I628&gt;0,J628*100/I628,0)</f>
        <v>88.218836944127702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IFERROR(__xludf.DUMMYFUNCTION("IMPORTRANGE(""https://docs.google.com/spreadsheets/d/11923uPwbBZFjjGgGUA6NLw09EwE0CqkOc4q9oUmW1yo/edit?usp=sharing"",""ลำพูน!J524"")"),202)</f>
        <v>202</v>
      </c>
      <c r="K629" s="342">
        <f t="shared" ca="1" si="129"/>
        <v>92.237442922374427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IFERROR(__xludf.DUMMYFUNCTION("IMPORTRANGE(""https://docs.google.com/spreadsheets/d/11923uPwbBZFjjGgGUA6NLw09EwE0CqkOc4q9oUmW1yo/edit?usp=sharing"",""ลำพูน!J525"")"),263300.8)</f>
        <v>263300.8</v>
      </c>
      <c r="K630" s="342">
        <f t="shared" ca="1" si="129"/>
        <v>4.8214196893938803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IFERROR(__xludf.DUMMYFUNCTION("IMPORTRANGE(""https://docs.google.com/spreadsheets/d/11923uPwbBZFjjGgGUA6NLw09EwE0CqkOc4q9oUmW1yo/edit?usp=sharing"",""ลำพูน!J526"")"),35)</f>
        <v>35</v>
      </c>
      <c r="K631" s="342">
        <f t="shared" ca="1" si="129"/>
        <v>16.431924882629108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IFERROR(__xludf.DUMMYFUNCTION("IMPORTRANGE(""https://docs.google.com/spreadsheets/d/11923uPwbBZFjjGgGUA6NLw09EwE0CqkOc4q9oUmW1yo/edit?usp=sharing"",""ลำพูน!J527"")"),440619.42)</f>
        <v>440619.42</v>
      </c>
      <c r="K632" s="342">
        <f t="shared" ca="1" si="129"/>
        <v>12.732263004838888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IFERROR(__xludf.DUMMYFUNCTION("IMPORTRANGE(""https://docs.google.com/spreadsheets/d/11923uPwbBZFjjGgGUA6NLw09EwE0CqkOc4q9oUmW1yo/edit?usp=sharing"",""ลำพูน!J528"")"),174)</f>
        <v>174</v>
      </c>
      <c r="K633" s="342">
        <f t="shared" ca="1" si="129"/>
        <v>37.179487179487182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IFERROR(__xludf.DUMMYFUNCTION("IMPORTRANGE(""https://docs.google.com/spreadsheets/d/11923uPwbBZFjjGgGUA6NLw09EwE0CqkOc4q9oUmW1yo/edit?usp=sharing"",""ลำพูน!J530"")"),176)</f>
        <v>176</v>
      </c>
      <c r="K635" s="487">
        <f t="shared" ca="1" si="129"/>
        <v>76.521739130434781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4600</v>
      </c>
      <c r="O636" s="510">
        <f t="shared" ref="O636:O640" ca="1" si="130">+IF(L636&gt;0,N636*100/L636,0)</f>
        <v>13.73134328358209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4600</v>
      </c>
      <c r="O638" s="522">
        <f t="shared" ca="1" si="130"/>
        <v>13.73134328358209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4600</v>
      </c>
      <c r="O640" s="522">
        <f t="shared" ca="1" si="130"/>
        <v>13.73134328358209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4600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IFERROR(__xludf.DUMMYFUNCTION("IMPORTRANGE(""https://docs.google.com/spreadsheets/d/11923uPwbBZFjjGgGUA6NLw09EwE0CqkOc4q9oUmW1yo/edit?usp=sharing"",""ลำพูน!M544"")"),2560)</f>
        <v>2560</v>
      </c>
      <c r="O649" s="537">
        <f t="shared" ca="1" si="132"/>
        <v>88.888888888888886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IFERROR(__xludf.DUMMYFUNCTION("IMPORTRANGE(""https://docs.google.com/spreadsheets/d/11923uPwbBZFjjGgGUA6NLw09EwE0CqkOc4q9oUmW1yo/edit?usp=sharing"",""ลำพูน!M560"")"),2040)</f>
        <v>2040</v>
      </c>
      <c r="O665" s="537">
        <f ca="1">IF(L665&gt;0,N665*100/L665,0)</f>
        <v>85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5654002</v>
      </c>
      <c r="M8" s="23">
        <f t="shared" ca="1" si="0"/>
        <v>4336870</v>
      </c>
      <c r="N8" s="23">
        <f t="shared" ca="1" si="0"/>
        <v>4565162.6199999992</v>
      </c>
      <c r="O8" s="22">
        <f t="shared" ref="O8:O16" ca="1" si="1">IF(L8&gt;0,N8*100/L8,0)</f>
        <v>80.742147243669166</v>
      </c>
      <c r="P8" s="22">
        <f t="shared" ref="P8:P16" ca="1" si="2">IF(M8&gt;0,N8*100/M8,0)</f>
        <v>105.26399500100301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5654002</v>
      </c>
      <c r="M10" s="30">
        <f t="shared" ca="1" si="4"/>
        <v>4336870</v>
      </c>
      <c r="N10" s="30">
        <f t="shared" ca="1" si="4"/>
        <v>4565162.6199999992</v>
      </c>
      <c r="O10" s="29">
        <f t="shared" ca="1" si="1"/>
        <v>80.742147243669166</v>
      </c>
      <c r="P10" s="29">
        <f t="shared" ca="1" si="2"/>
        <v>105.26399500100301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5478002</v>
      </c>
      <c r="M12" s="39">
        <f t="shared" ca="1" si="6"/>
        <v>4160870</v>
      </c>
      <c r="N12" s="39">
        <f t="shared" ca="1" si="6"/>
        <v>4389162.6199999992</v>
      </c>
      <c r="O12" s="39">
        <f t="shared" ca="1" si="1"/>
        <v>80.123421276589525</v>
      </c>
      <c r="P12" s="39">
        <f t="shared" ca="1" si="2"/>
        <v>105.48665591570992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3424902</v>
      </c>
      <c r="M14" s="39">
        <f t="shared" si="8"/>
        <v>0</v>
      </c>
      <c r="N14" s="39">
        <f t="shared" ca="1" si="8"/>
        <v>1272636.3299999998</v>
      </c>
      <c r="O14" s="39">
        <f t="shared" ca="1" si="1"/>
        <v>37.158328325890778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3651019</v>
      </c>
      <c r="M18" s="23">
        <f t="shared" ca="1" si="11"/>
        <v>4336870</v>
      </c>
      <c r="N18" s="23">
        <f t="shared" ca="1" si="11"/>
        <v>3292526.2899999996</v>
      </c>
      <c r="O18" s="22">
        <f t="shared" ref="O18:O20" ca="1" si="12">IF(L18&gt;0,N18*100/L18,0)</f>
        <v>90.181023160931218</v>
      </c>
      <c r="P18" s="22">
        <f t="shared" ref="P18:P26" ca="1" si="13">IF(M18&gt;0,N18*100/M18,0)</f>
        <v>75.919414001341963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3651019</v>
      </c>
      <c r="M20" s="30">
        <f t="shared" ca="1" si="15"/>
        <v>4336870</v>
      </c>
      <c r="N20" s="30">
        <f t="shared" ca="1" si="15"/>
        <v>3292526.2899999996</v>
      </c>
      <c r="O20" s="29">
        <f t="shared" ca="1" si="12"/>
        <v>90.181023160931218</v>
      </c>
      <c r="P20" s="29">
        <f t="shared" ca="1" si="13"/>
        <v>75.919414001341963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3475019</v>
      </c>
      <c r="M22" s="42">
        <f t="shared" ca="1" si="18"/>
        <v>4160870</v>
      </c>
      <c r="N22" s="39">
        <f t="shared" ca="1" si="18"/>
        <v>3116526.2899999996</v>
      </c>
      <c r="O22" s="39">
        <f t="shared" ca="1" si="17"/>
        <v>89.683719427145562</v>
      </c>
      <c r="P22" s="39">
        <f t="shared" ca="1" si="13"/>
        <v>74.900832998868012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1421919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1272636.3299999998</v>
      </c>
      <c r="O28" s="22">
        <f t="shared" ref="O28:O30" ca="1" si="24">IF(L28&gt;0,N28*100/L28,0)</f>
        <v>63.537050988450716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1272636.3299999998</v>
      </c>
      <c r="O30" s="29">
        <f t="shared" ca="1" si="24"/>
        <v>63.537050988450716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1272636.3299999998</v>
      </c>
      <c r="O32" s="39">
        <f t="shared" ca="1" si="29"/>
        <v>63.537050988450716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1272636.3299999998</v>
      </c>
      <c r="O34" s="39">
        <f t="shared" ca="1" si="29"/>
        <v>63.537050988450716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3651019</v>
      </c>
      <c r="M37" s="55">
        <f t="shared" ca="1" si="33"/>
        <v>4336870</v>
      </c>
      <c r="N37" s="55">
        <f t="shared" ca="1" si="33"/>
        <v>3292526.2899999996</v>
      </c>
      <c r="O37" s="56">
        <f t="shared" ca="1" si="29"/>
        <v>90.181023160931218</v>
      </c>
      <c r="P37" s="56">
        <f t="shared" ca="1" si="25"/>
        <v>75.919414001341963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823020</v>
      </c>
      <c r="N41" s="79">
        <f t="shared" ca="1" si="34"/>
        <v>672366.71</v>
      </c>
      <c r="O41" s="78">
        <f t="shared" ref="O41:O43" ca="1" si="35">IF(L41&gt;0,N41*100/L41,0)</f>
        <v>86.522546647793078</v>
      </c>
      <c r="P41" s="78">
        <f t="shared" ref="P41:P43" ca="1" si="36">IF(M41&gt;0,N41*100/M41,0)</f>
        <v>81.695063303443419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823020</v>
      </c>
      <c r="N43" s="79">
        <f t="shared" ca="1" si="38"/>
        <v>672366.71</v>
      </c>
      <c r="O43" s="78">
        <f t="shared" ca="1" si="35"/>
        <v>86.522546647793078</v>
      </c>
      <c r="P43" s="78">
        <f t="shared" ca="1" si="36"/>
        <v>81.695063303443419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IFERROR(__xludf.DUMMYFUNCTION("IMPORTRANGE(""https://docs.google.com/spreadsheets/d/1Yj_ptqi66GCucihVvJfMjLAmec39IyEx_6qawtMGysU/edit?usp=sharing"",""สบก!Q34"")"),797020)</f>
        <v>797020</v>
      </c>
      <c r="N45" s="50">
        <f ca="1">IFERROR(__xludf.DUMMYFUNCTION("IMPORTRANGE(""https://docs.google.com/spreadsheets/d/1Yj_ptqi66GCucihVvJfMjLAmec39IyEx_6qawtMGysU/edit?usp=sharing"",""สบก!R34"")"),646366.71)</f>
        <v>646366.71</v>
      </c>
      <c r="O45" s="39">
        <f ca="1">IF(L45&gt;0,N45*100/L45,0)</f>
        <v>86.056012514978036</v>
      </c>
      <c r="P45" s="39">
        <f ca="1">IF(M45&gt;0,N45*100/M45,0)</f>
        <v>81.097928533788362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601211</v>
      </c>
      <c r="N53" s="121">
        <f t="shared" ca="1" si="39"/>
        <v>566530.84</v>
      </c>
      <c r="O53" s="120">
        <f t="shared" ref="O53:O55" ca="1" si="40">IF(L53&gt;0,N53*100/L53,0)</f>
        <v>125.89574222222222</v>
      </c>
      <c r="P53" s="120">
        <f t="shared" ref="P53:P55" ca="1" si="41">IF(M53&gt;0,N53*100/M53,0)</f>
        <v>94.231615855331995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601211</v>
      </c>
      <c r="N55" s="121">
        <f t="shared" ca="1" si="43"/>
        <v>566530.84</v>
      </c>
      <c r="O55" s="120">
        <f t="shared" ca="1" si="40"/>
        <v>125.89574222222222</v>
      </c>
      <c r="P55" s="120">
        <f t="shared" ca="1" si="41"/>
        <v>94.231615855331995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IFERROR(__xludf.DUMMYFUNCTION("IMPORTRANGE(""https://docs.google.com/spreadsheets/d/1Yj_ptqi66GCucihVvJfMjLAmec39IyEx_6qawtMGysU/edit?usp=sharing"",""สบก!Z34"")"),601211)</f>
        <v>601211</v>
      </c>
      <c r="N57" s="50">
        <f ca="1">IFERROR(__xludf.DUMMYFUNCTION("IMPORTRANGE(""https://docs.google.com/spreadsheets/d/1Yj_ptqi66GCucihVvJfMjLAmec39IyEx_6qawtMGysU/edit?usp=sharing"",""สบก!AA34"")"),566530.84)</f>
        <v>566530.84</v>
      </c>
      <c r="O57" s="39">
        <f ca="1">IF(L57&gt;0,N57*100/L57,0)</f>
        <v>125.89574222222222</v>
      </c>
      <c r="P57" s="39">
        <f ca="1">IF(M57&gt;0,N57*100/M57,0)</f>
        <v>94.231615855331995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1400820</v>
      </c>
      <c r="N66" s="152">
        <f t="shared" ca="1" si="45"/>
        <v>887415.61</v>
      </c>
      <c r="O66" s="151">
        <f t="shared" ref="O66:O68" ca="1" si="46">IF(L66&gt;0,N66*100/L66,0)</f>
        <v>92.748286998327757</v>
      </c>
      <c r="P66" s="151">
        <f t="shared" ref="P66:P68" ca="1" si="47">IF(M66&gt;0,N66*100/M66,0)</f>
        <v>63.349724447109551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1400820</v>
      </c>
      <c r="N68" s="88">
        <f t="shared" ca="1" si="49"/>
        <v>887415.61</v>
      </c>
      <c r="O68" s="156">
        <f t="shared" ca="1" si="46"/>
        <v>92.748286998327757</v>
      </c>
      <c r="P68" s="156">
        <f t="shared" ca="1" si="47"/>
        <v>63.349724447109551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IFERROR(__xludf.DUMMYFUNCTION("IMPORTRANGE(""https://docs.google.com/spreadsheets/d/1Yj_ptqi66GCucihVvJfMjLAmec39IyEx_6qawtMGysU/edit?usp=sharing"",""สบก!AI34"")"),1250820)</f>
        <v>1250820</v>
      </c>
      <c r="N70" s="168">
        <f ca="1">IFERROR(__xludf.DUMMYFUNCTION("IMPORTRANGE(""https://docs.google.com/spreadsheets/d/1Yj_ptqi66GCucihVvJfMjLAmec39IyEx_6qawtMGysU/edit?usp=sharing"",""สบก!AJ34"")"),737415.61)</f>
        <v>737415.61</v>
      </c>
      <c r="O70" s="168">
        <f ca="1">IF(L70&gt;0,N70*100/L70,0)</f>
        <v>91.400050818046608</v>
      </c>
      <c r="P70" s="168">
        <f ca="1">IF(M70&gt;0,N70*100/M70,0)</f>
        <v>58.954574599063015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IFERROR(__xludf.DUMMYFUNCTION("IMPORTRANGE(""https://docs.google.com/spreadsheets/d/11923uPwbBZFjjGgGUA6NLw09EwE0CqkOc4q9oUmW1yo/edit?usp=sharing"",""สุโขทัย!J52"")"),60)</f>
        <v>60</v>
      </c>
      <c r="K117" s="143">
        <f ca="1">IF(I117&gt;0,J117*100/I117,0)</f>
        <v>300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211494</v>
      </c>
      <c r="M118" s="152">
        <f t="shared" ca="1" si="58"/>
        <v>210494</v>
      </c>
      <c r="N118" s="152">
        <f t="shared" ca="1" si="58"/>
        <v>198575</v>
      </c>
      <c r="O118" s="151">
        <f t="shared" ref="O118:O120" ca="1" si="59">IF(L118&gt;0,N118*100/L118,0)</f>
        <v>93.891552479030139</v>
      </c>
      <c r="P118" s="151">
        <f t="shared" ref="P118:P120" ca="1" si="60">IF(M118&gt;0,N118*100/M118,0)</f>
        <v>94.337605822493757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211494</v>
      </c>
      <c r="M120" s="88">
        <f t="shared" ca="1" si="62"/>
        <v>210494</v>
      </c>
      <c r="N120" s="88">
        <f t="shared" ca="1" si="62"/>
        <v>198575</v>
      </c>
      <c r="O120" s="156">
        <f t="shared" ca="1" si="59"/>
        <v>93.891552479030139</v>
      </c>
      <c r="P120" s="156">
        <f t="shared" ca="1" si="60"/>
        <v>94.337605822493757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211494</v>
      </c>
      <c r="M122" s="167">
        <f ca="1">IFERROR(__xludf.DUMMYFUNCTION("IMPORTRANGE(""https://docs.google.com/spreadsheets/d/1Yj_ptqi66GCucihVvJfMjLAmec39IyEx_6qawtMGysU/edit?usp=sharing"",""สบก!BA34"")"),210494)</f>
        <v>210494</v>
      </c>
      <c r="N122" s="168">
        <f ca="1">IFERROR(__xludf.DUMMYFUNCTION("IMPORTRANGE(""https://docs.google.com/spreadsheets/d/1Yj_ptqi66GCucihVvJfMjLAmec39IyEx_6qawtMGysU/edit?usp=sharing"",""สบก!BB34"")"),198575)</f>
        <v>198575</v>
      </c>
      <c r="O122" s="168">
        <f ca="1">IF(L122&gt;0,N122*100/L122,0)</f>
        <v>93.891552479030139</v>
      </c>
      <c r="P122" s="168">
        <f ca="1">IF(M122&gt;0,N122*100/M122,0)</f>
        <v>94.337605822493757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IFERROR(__xludf.DUMMYFUNCTION("IMPORTRANGE(""https://docs.google.com/spreadsheets/d/1Yj_ptqi66GCucihVvJfMjLAmec39IyEx_6qawtMGysU/edit?usp=sharing"",""สบก!AX34"")"),211494)</f>
        <v>211494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IFERROR(__xludf.DUMMYFUNCTION("IMPORTRANGE(""https://docs.google.com/spreadsheets/d/11923uPwbBZFjjGgGUA6NLw09EwE0CqkOc4q9oUmW1yo/edit?usp=sharing"",""สุโขทัย!J62"")"),60)</f>
        <v>60</v>
      </c>
      <c r="K132" s="224">
        <f t="shared" ref="K132:K133" ca="1" si="63">IF(I132&gt;0,J132*100/I132,0)</f>
        <v>300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IFERROR(__xludf.DUMMYFUNCTION("IMPORTRANGE(""https://docs.google.com/spreadsheets/d/11923uPwbBZFjjGgGUA6NLw09EwE0CqkOc4q9oUmW1yo/edit?usp=sharing"",""สุโขทัย!J63"")"),60)</f>
        <v>60</v>
      </c>
      <c r="K133" s="224">
        <f t="shared" ca="1" si="63"/>
        <v>300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130600</v>
      </c>
      <c r="M140" s="152">
        <f t="shared" ca="1" si="64"/>
        <v>138600</v>
      </c>
      <c r="N140" s="152">
        <f t="shared" ca="1" si="64"/>
        <v>123530</v>
      </c>
      <c r="O140" s="151">
        <f t="shared" ref="O140:O142" ca="1" si="65">IF(L140&gt;0,N140*100/L140,0)</f>
        <v>94.586523736600313</v>
      </c>
      <c r="P140" s="151">
        <f t="shared" ref="P140:P142" ca="1" si="66">IF(M140&gt;0,N140*100/M140,0)</f>
        <v>89.126984126984127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130600</v>
      </c>
      <c r="M142" s="88">
        <f t="shared" ca="1" si="68"/>
        <v>138600</v>
      </c>
      <c r="N142" s="88">
        <f t="shared" ca="1" si="68"/>
        <v>123530</v>
      </c>
      <c r="O142" s="156">
        <f t="shared" ca="1" si="65"/>
        <v>94.586523736600313</v>
      </c>
      <c r="P142" s="156">
        <f t="shared" ca="1" si="66"/>
        <v>89.126984126984127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130600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IFERROR(__xludf.DUMMYFUNCTION("IMPORTRANGE(""https://docs.google.com/spreadsheets/d/1Yj_ptqi66GCucihVvJfMjLAmec39IyEx_6qawtMGysU/edit?usp=sharing"",""สบก!BK34"")"),123530)</f>
        <v>123530</v>
      </c>
      <c r="O144" s="168">
        <f ca="1">IF(L144&gt;0,N144*100/L144,0)</f>
        <v>94.586523736600313</v>
      </c>
      <c r="P144" s="168">
        <f ca="1">IF(M144&gt;0,N144*100/M144,0)</f>
        <v>89.126984126984127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IFERROR(__xludf.DUMMYFUNCTION("IMPORTRANGE(""https://docs.google.com/spreadsheets/d/1Yj_ptqi66GCucihVvJfMjLAmec39IyEx_6qawtMGysU/edit?usp=sharing"",""สบก!BG34"")"),130600)</f>
        <v>130600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155115.48000000001</v>
      </c>
      <c r="O271" s="151">
        <f t="shared" ref="O271:O273" ca="1" si="84">IF(L271&gt;0,N271*100/L271,0)</f>
        <v>65.25682793437106</v>
      </c>
      <c r="P271" s="151">
        <f t="shared" ref="P271:P273" ca="1" si="85">IF(M271&gt;0,N271*100/M271,0)</f>
        <v>65.25682793437106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155115.48000000001</v>
      </c>
      <c r="O273" s="156">
        <f t="shared" ca="1" si="84"/>
        <v>65.25682793437106</v>
      </c>
      <c r="P273" s="156">
        <f t="shared" ca="1" si="85"/>
        <v>65.25682793437106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IFERROR(__xludf.DUMMYFUNCTION("IMPORTRANGE(""https://docs.google.com/spreadsheets/d/1Yj_ptqi66GCucihVvJfMjLAmec39IyEx_6qawtMGysU/edit?usp=sharing"",""สบก!CL34"")"),155115.48)</f>
        <v>155115.48000000001</v>
      </c>
      <c r="O275" s="168">
        <f ca="1">IF(L275&gt;0,N275*100/L275,0)</f>
        <v>65.25682793437106</v>
      </c>
      <c r="P275" s="168">
        <f ca="1">IF(M275&gt;0,N275*100/M275,0)</f>
        <v>65.25682793437106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IFERROR(__xludf.DUMMYFUNCTION("IMPORTRANGE(""https://docs.google.com/spreadsheets/d/11923uPwbBZFjjGgGUA6NLw09EwE0CqkOc4q9oUmW1yo/edit?usp=sharing"",""สุโขทัย!J228"")"),248)</f>
        <v>248</v>
      </c>
      <c r="K328" s="317">
        <f ca="1">IF(I328&gt;0,J328*100/I328,0)</f>
        <v>91.851851851851848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905730</v>
      </c>
      <c r="N329" s="152">
        <f t="shared" ca="1" si="98"/>
        <v>669697.65</v>
      </c>
      <c r="O329" s="151">
        <f t="shared" ref="O329:O331" ca="1" si="99">IF(L329&gt;0,N329*100/L329,0)</f>
        <v>77.151440618411812</v>
      </c>
      <c r="P329" s="151">
        <f t="shared" ref="P329:P331" ca="1" si="100">IF(M329&gt;0,N329*100/M329,0)</f>
        <v>73.940098042462992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905730</v>
      </c>
      <c r="N331" s="88">
        <f t="shared" ca="1" si="102"/>
        <v>669697.65</v>
      </c>
      <c r="O331" s="156">
        <f t="shared" ca="1" si="99"/>
        <v>77.151440618411812</v>
      </c>
      <c r="P331" s="156">
        <f t="shared" ca="1" si="100"/>
        <v>73.940098042462992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IFERROR(__xludf.DUMMYFUNCTION("IMPORTRANGE(""https://docs.google.com/spreadsheets/d/1Yj_ptqi66GCucihVvJfMjLAmec39IyEx_6qawtMGysU/edit?usp=sharing"",""สบก!DL34"")"),905730)</f>
        <v>905730</v>
      </c>
      <c r="N333" s="168">
        <f ca="1">IFERROR(__xludf.DUMMYFUNCTION("IMPORTRANGE(""https://docs.google.com/spreadsheets/d/1Yj_ptqi66GCucihVvJfMjLAmec39IyEx_6qawtMGysU/edit?usp=sharing"",""สบก!DM34"")"),669697.65)</f>
        <v>669697.65</v>
      </c>
      <c r="O333" s="168">
        <f ca="1">IF(L333&gt;0,N333*100/L333,0)</f>
        <v>77.151440618411812</v>
      </c>
      <c r="P333" s="168">
        <f ca="1">IF(M333&gt;0,N333*100/M333,0)</f>
        <v>73.940098042462992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IFERROR(__xludf.DUMMYFUNCTION("IMPORTRANGE(""https://docs.google.com/spreadsheets/d/11923uPwbBZFjjGgGUA6NLw09EwE0CqkOc4q9oUmW1yo/edit?usp=sharing"",""สุโขทัย!J234"")"),161)</f>
        <v>161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IFERROR(__xludf.DUMMYFUNCTION("IMPORTRANGE(""https://docs.google.com/spreadsheets/d/11923uPwbBZFjjGgGUA6NLw09EwE0CqkOc4q9oUmW1yo/edit?usp=sharing"",""สุโขทัย!J235"")"),1422.26)</f>
        <v>1422.26</v>
      </c>
      <c r="K340" s="342">
        <f t="shared" ca="1" si="103"/>
        <v>98.768055555555549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IFERROR(__xludf.DUMMYFUNCTION("IMPORTRANGE(""https://docs.google.com/spreadsheets/d/11923uPwbBZFjjGgGUA6NLw09EwE0CqkOc4q9oUmW1yo/edit?usp=sharing"",""สุโขทัย!J236"")"),355)</f>
        <v>355</v>
      </c>
      <c r="K341" s="342">
        <f t="shared" ca="1" si="103"/>
        <v>131.4814814814815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IFERROR(__xludf.DUMMYFUNCTION("IMPORTRANGE(""https://docs.google.com/spreadsheets/d/11923uPwbBZFjjGgGUA6NLw09EwE0CqkOc4q9oUmW1yo/edit?usp=sharing"",""สุโขทัย!J237"")"),4151.08)</f>
        <v>4151.08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IFERROR(__xludf.DUMMYFUNCTION("IMPORTRANGE(""https://docs.google.com/spreadsheets/d/11923uPwbBZFjjGgGUA6NLw09EwE0CqkOc4q9oUmW1yo/edit?usp=sharing"",""สุโขทัย!J240"")"),248)</f>
        <v>248</v>
      </c>
      <c r="K345" s="342">
        <f t="shared" ca="1" si="103"/>
        <v>91.851851851851848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IFERROR(__xludf.DUMMYFUNCTION("IMPORTRANGE(""https://docs.google.com/spreadsheets/d/11923uPwbBZFjjGgGUA6NLw09EwE0CqkOc4q9oUmW1yo/edit?usp=sharing"",""สุโขทัย!J241"")"),3104.18)</f>
        <v>3104.18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IFERROR(__xludf.DUMMYFUNCTION("IMPORTRANGE(""https://docs.google.com/spreadsheets/d/11923uPwbBZFjjGgGUA6NLw09EwE0CqkOc4q9oUmW1yo/edit?usp=sharing"",""สุโขทัย!M242"")"),1272636.32999999)</f>
        <v>1272636.3299999901</v>
      </c>
      <c r="O347" s="357">
        <f ca="1">+IF(L347&gt;0,N347*100/L347,0)</f>
        <v>63.537050988450225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IFERROR(__xludf.DUMMYFUNCTION("IMPORTRANGE(""https://docs.google.com/spreadsheets/d/11923uPwbBZFjjGgGUA6NLw09EwE0CqkOc4q9oUmW1yo/edit?usp=sharing"",""สุโขทัย!M244"")"),278036.13)</f>
        <v>278036.13</v>
      </c>
      <c r="O349" s="372">
        <f ca="1">+IF(L349&gt;0,N349*100/L349,0)</f>
        <v>75.742652827721471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IFERROR(__xludf.DUMMYFUNCTION("IMPORTRANGE(""https://docs.google.com/spreadsheets/d/11923uPwbBZFjjGgGUA6NLw09EwE0CqkOc4q9oUmW1yo/edit?usp=sharing"",""สุโขทัย!M247"")"),278036.13)</f>
        <v>278036.13</v>
      </c>
      <c r="O352" s="165">
        <f t="shared" ca="1" si="105"/>
        <v>75.742652827721471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IFERROR(__xludf.DUMMYFUNCTION("IMPORTRANGE(""https://docs.google.com/spreadsheets/d/11923uPwbBZFjjGgGUA6NLw09EwE0CqkOc4q9oUmW1yo/edit?usp=sharing"",""สุโขทัย!M249"")"),278036.13)</f>
        <v>278036.13</v>
      </c>
      <c r="O354" s="168">
        <f t="shared" ca="1" si="105"/>
        <v>75.742652827721471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IFERROR(__xludf.DUMMYFUNCTION("IMPORTRANGE(""https://docs.google.com/spreadsheets/d/11923uPwbBZFjjGgGUA6NLw09EwE0CqkOc4q9oUmW1yo/edit?usp=sharing"",""สุโขทัย!M252"")"),85516.13)</f>
        <v>85516.13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IFERROR(__xludf.DUMMYFUNCTION("IMPORTRANGE(""https://docs.google.com/spreadsheets/d/11923uPwbBZFjjGgGUA6NLw09EwE0CqkOc4q9oUmW1yo/edit?usp=sharing"",""สุโขทัย!M275"")"),67720)</f>
        <v>67720</v>
      </c>
      <c r="O380" s="372">
        <f ca="1">+IF(L380&gt;0,N380*100/L380,0)</f>
        <v>32.626710348814804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IFERROR(__xludf.DUMMYFUNCTION("IMPORTRANGE(""https://docs.google.com/spreadsheets/d/11923uPwbBZFjjGgGUA6NLw09EwE0CqkOc4q9oUmW1yo/edit?usp=sharing"",""สุโขทัย!M278"")"),67720)</f>
        <v>67720</v>
      </c>
      <c r="O383" s="165">
        <f t="shared" ca="1" si="109"/>
        <v>32.626710348814804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IFERROR(__xludf.DUMMYFUNCTION("IMPORTRANGE(""https://docs.google.com/spreadsheets/d/11923uPwbBZFjjGgGUA6NLw09EwE0CqkOc4q9oUmW1yo/edit?usp=sharing"",""สุโขทัย!M280"")"),67720)</f>
        <v>67720</v>
      </c>
      <c r="O385" s="168">
        <f t="shared" ca="1" si="109"/>
        <v>32.626710348814804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IFERROR(__xludf.DUMMYFUNCTION("IMPORTRANGE(""https://docs.google.com/spreadsheets/d/11923uPwbBZFjjGgGUA6NLw09EwE0CqkOc4q9oUmW1yo/edit?usp=sharing"",""สุโขทัย!M281"")"),58800)</f>
        <v>58800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IFERROR(__xludf.DUMMYFUNCTION("IMPORTRANGE(""https://docs.google.com/spreadsheets/d/11923uPwbBZFjjGgGUA6NLw09EwE0CqkOc4q9oUmW1yo/edit?usp=sharing"",""สุโขทัย!M284"")"),8920)</f>
        <v>8920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IFERROR(__xludf.DUMMYFUNCTION("IMPORTRANGE(""https://docs.google.com/spreadsheets/d/11923uPwbBZFjjGgGUA6NLw09EwE0CqkOc4q9oUmW1yo/edit?usp=sharing"",""สุโขทัย!M296"")"),266585)</f>
        <v>266585</v>
      </c>
      <c r="O401" s="372">
        <f ca="1">+IF(L401&gt;0,N401*100/L401,0)</f>
        <v>88.581159661073272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IFERROR(__xludf.DUMMYFUNCTION("IMPORTRANGE(""https://docs.google.com/spreadsheets/d/11923uPwbBZFjjGgGUA6NLw09EwE0CqkOc4q9oUmW1yo/edit?usp=sharing"",""สุโขทัย!M299"")"),266585)</f>
        <v>266585</v>
      </c>
      <c r="O404" s="168">
        <f t="shared" ca="1" si="112"/>
        <v>88.581159661073272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IFERROR(__xludf.DUMMYFUNCTION("IMPORTRANGE(""https://docs.google.com/spreadsheets/d/11923uPwbBZFjjGgGUA6NLw09EwE0CqkOc4q9oUmW1yo/edit?usp=sharing"",""สุโขทัย!M301"")"),266585)</f>
        <v>266585</v>
      </c>
      <c r="O406" s="168">
        <f t="shared" ca="1" si="112"/>
        <v>88.581159661073272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IFERROR(__xludf.DUMMYFUNCTION("IMPORTRANGE(""https://docs.google.com/spreadsheets/d/11923uPwbBZFjjGgGUA6NLw09EwE0CqkOc4q9oUmW1yo/edit?usp=sharing"",""สุโขทัย!M303"")"),52500)</f>
        <v>52500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IFERROR(__xludf.DUMMYFUNCTION("IMPORTRANGE(""https://docs.google.com/spreadsheets/d/11923uPwbBZFjjGgGUA6NLw09EwE0CqkOc4q9oUmW1yo/edit?usp=sharing"",""สุโขทัย!M305"")"),23140)</f>
        <v>23140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IFERROR(__xludf.DUMMYFUNCTION("IMPORTRANGE(""https://docs.google.com/spreadsheets/d/11923uPwbBZFjjGgGUA6NLw09EwE0CqkOc4q9oUmW1yo/edit?usp=sharing"",""สุโขทัย!J325"")"),85)</f>
        <v>85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IFERROR(__xludf.DUMMYFUNCTION("IMPORTRANGE(""https://docs.google.com/spreadsheets/d/11923uPwbBZFjjGgGUA6NLw09EwE0CqkOc4q9oUmW1yo/edit?usp=sharing"",""สุโขทัย!M330"")"),183000)</f>
        <v>183000</v>
      </c>
      <c r="O435" s="411">
        <f t="shared" ref="O435:O439" ca="1" si="114">+IF(L435&gt;0,N435*100/L435,0)</f>
        <v>82.062780269058294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IFERROR(__xludf.DUMMYFUNCTION("IMPORTRANGE(""https://docs.google.com/spreadsheets/d/11923uPwbBZFjjGgGUA6NLw09EwE0CqkOc4q9oUmW1yo/edit?usp=sharing"",""สุโขทัย!M332"")"),183000)</f>
        <v>183000</v>
      </c>
      <c r="O437" s="168">
        <f t="shared" ca="1" si="114"/>
        <v>82.062780269058294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IFERROR(__xludf.DUMMYFUNCTION("IMPORTRANGE(""https://docs.google.com/spreadsheets/d/11923uPwbBZFjjGgGUA6NLw09EwE0CqkOc4q9oUmW1yo/edit?usp=sharing"",""สุโขทัย!M334"")"),183000)</f>
        <v>183000</v>
      </c>
      <c r="O439" s="168">
        <f t="shared" ca="1" si="114"/>
        <v>82.062780269058294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IFERROR(__xludf.DUMMYFUNCTION("IMPORTRANGE(""https://docs.google.com/spreadsheets/d/11923uPwbBZFjjGgGUA6NLw09EwE0CqkOc4q9oUmW1yo/edit?usp=sharing"",""สุโขทัย!M338"")"),15800)</f>
        <v>15800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IFERROR(__xludf.DUMMYFUNCTION("IMPORTRANGE(""https://docs.google.com/spreadsheets/d/11923uPwbBZFjjGgGUA6NLw09EwE0CqkOc4q9oUmW1yo/edit?usp=sharing"",""สุโขทัย!J350"")"),35802)</f>
        <v>35802</v>
      </c>
      <c r="K455" s="371">
        <f ca="1">IF(I455&gt;0,J455*100/I455,0)</f>
        <v>100.00279321806653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IFERROR(__xludf.DUMMYFUNCTION("IMPORTRANGE(""https://docs.google.com/spreadsheets/d/11923uPwbBZFjjGgGUA6NLw09EwE0CqkOc4q9oUmW1yo/edit?usp=sharing"",""สุโขทัย!M350"")"),320149.27)</f>
        <v>320149.27</v>
      </c>
      <c r="O455" s="372">
        <f t="shared" ref="O455:O459" ca="1" si="116">+IF(L455&gt;0,N455*100/L455,0)</f>
        <v>75.449426498210087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IFERROR(__xludf.DUMMYFUNCTION("IMPORTRANGE(""https://docs.google.com/spreadsheets/d/11923uPwbBZFjjGgGUA6NLw09EwE0CqkOc4q9oUmW1yo/edit?usp=sharing"",""สุโขทัย!M352"")"),320149.27)</f>
        <v>320149.27</v>
      </c>
      <c r="O457" s="168">
        <f t="shared" ca="1" si="116"/>
        <v>75.449426498210087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IFERROR(__xludf.DUMMYFUNCTION("IMPORTRANGE(""https://docs.google.com/spreadsheets/d/11923uPwbBZFjjGgGUA6NLw09EwE0CqkOc4q9oUmW1yo/edit?usp=sharing"",""สุโขทัย!M354"")"),320149.27)</f>
        <v>320149.27</v>
      </c>
      <c r="O459" s="168">
        <f t="shared" ca="1" si="116"/>
        <v>75.449426498210087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IFERROR(__xludf.DUMMYFUNCTION("IMPORTRANGE(""https://docs.google.com/spreadsheets/d/11923uPwbBZFjjGgGUA6NLw09EwE0CqkOc4q9oUmW1yo/edit?usp=sharing"",""สุโขทัย!M357"")"),86900)</f>
        <v>86900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IFERROR(__xludf.DUMMYFUNCTION("IMPORTRANGE(""https://docs.google.com/spreadsheets/d/11923uPwbBZFjjGgGUA6NLw09EwE0CqkOc4q9oUmW1yo/edit?usp=sharing"",""สุโขทัย!M358"")"),233249.27)</f>
        <v>233249.27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IFERROR(__xludf.DUMMYFUNCTION("IMPORTRANGE(""https://docs.google.com/spreadsheets/d/11923uPwbBZFjjGgGUA6NLw09EwE0CqkOc4q9oUmW1yo/edit?usp=sharing"",""สุโขทัย!J359"")"),35802)</f>
        <v>35802</v>
      </c>
      <c r="K464" s="268">
        <f t="shared" ref="K464:K515" ca="1" si="117">IF(I464&gt;0,J464*100/I464,0)</f>
        <v>100.00279321806653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IFERROR(__xludf.DUMMYFUNCTION("IMPORTRANGE(""https://docs.google.com/spreadsheets/d/11923uPwbBZFjjGgGUA6NLw09EwE0CqkOc4q9oUmW1yo/edit?usp=sharing"",""สุโขทัย!J376"")"),35802)</f>
        <v>35802</v>
      </c>
      <c r="K481" s="201">
        <f t="shared" ca="1" si="117"/>
        <v>100.00279321806653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IFERROR(__xludf.DUMMYFUNCTION("IMPORTRANGE(""https://docs.google.com/spreadsheets/d/11923uPwbBZFjjGgGUA6NLw09EwE0CqkOc4q9oUmW1yo/edit?usp=sharing"",""สุโขทัย!J377"")"),4578)</f>
        <v>4578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IFERROR(__xludf.DUMMYFUNCTION("IMPORTRANGE(""https://docs.google.com/spreadsheets/d/11923uPwbBZFjjGgGUA6NLw09EwE0CqkOc4q9oUmW1yo/edit?usp=sharing"",""สุโขทัย!J382"")"),662)</f>
        <v>662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IFERROR(__xludf.DUMMYFUNCTION("IMPORTRANGE(""https://docs.google.com/spreadsheets/d/11923uPwbBZFjjGgGUA6NLw09EwE0CqkOc4q9oUmW1yo/edit?usp=sharing"",""สุโขทัย!J383"")"),81)</f>
        <v>81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IFERROR(__xludf.DUMMYFUNCTION("IMPORTRANGE(""https://docs.google.com/spreadsheets/d/11923uPwbBZFjjGgGUA6NLw09EwE0CqkOc4q9oUmW1yo/edit?usp=sharing"",""สุโขทัย!J384"")"),662)</f>
        <v>662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IFERROR(__xludf.DUMMYFUNCTION("IMPORTRANGE(""https://docs.google.com/spreadsheets/d/11923uPwbBZFjjGgGUA6NLw09EwE0CqkOc4q9oUmW1yo/edit?usp=sharing"",""สุโขทัย!J385"")"),81)</f>
        <v>81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IFERROR(__xludf.DUMMYFUNCTION("IMPORTRANGE(""https://docs.google.com/spreadsheets/d/11923uPwbBZFjjGgGUA6NLw09EwE0CqkOc4q9oUmW1yo/edit?usp=sharing"",""สุโขทัย!J388"")"),4308)</f>
        <v>4308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IFERROR(__xludf.DUMMYFUNCTION("IMPORTRANGE(""https://docs.google.com/spreadsheets/d/11923uPwbBZFjjGgGUA6NLw09EwE0CqkOc4q9oUmW1yo/edit?usp=sharing"",""สุโขทัย!J389"")"),452)</f>
        <v>452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IFERROR(__xludf.DUMMYFUNCTION("IMPORTRANGE(""https://docs.google.com/spreadsheets/d/11923uPwbBZFjjGgGUA6NLw09EwE0CqkOc4q9oUmW1yo/edit?usp=sharing"",""สุโขทัย!J392"")"),1357)</f>
        <v>1357</v>
      </c>
      <c r="K497" s="444">
        <f t="shared" ca="1" si="117"/>
        <v>73.311723392760669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IFERROR(__xludf.DUMMYFUNCTION("IMPORTRANGE(""https://docs.google.com/spreadsheets/d/11923uPwbBZFjjGgGUA6NLw09EwE0CqkOc4q9oUmW1yo/edit?usp=sharing"",""สุโขทัย!J393"")"),1357)</f>
        <v>1357</v>
      </c>
      <c r="K498" s="163">
        <f t="shared" ca="1" si="117"/>
        <v>73.311723392760669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IFERROR(__xludf.DUMMYFUNCTION("IMPORTRANGE(""https://docs.google.com/spreadsheets/d/11923uPwbBZFjjGgGUA6NLw09EwE0CqkOc4q9oUmW1yo/edit?usp=sharing"",""สุโขทัย!J394"")"),102)</f>
        <v>102</v>
      </c>
      <c r="K499" s="201">
        <f t="shared" ca="1" si="117"/>
        <v>73.913043478260875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IFERROR(__xludf.DUMMYFUNCTION("IMPORTRANGE(""https://docs.google.com/spreadsheets/d/11923uPwbBZFjjGgGUA6NLw09EwE0CqkOc4q9oUmW1yo/edit?usp=sharing"",""สุโขทัย!J395"")"),1219)</f>
        <v>1219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IFERROR(__xludf.DUMMYFUNCTION("IMPORTRANGE(""https://docs.google.com/spreadsheets/d/11923uPwbBZFjjGgGUA6NLw09EwE0CqkOc4q9oUmW1yo/edit?usp=sharing"",""สุโขทัย!J396"")"),93)</f>
        <v>93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IFERROR(__xludf.DUMMYFUNCTION("IMPORTRANGE(""https://docs.google.com/spreadsheets/d/11923uPwbBZFjjGgGUA6NLw09EwE0CqkOc4q9oUmW1yo/edit?usp=sharing"",""สุโขทัย!J397"")"),1167)</f>
        <v>1167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IFERROR(__xludf.DUMMYFUNCTION("IMPORTRANGE(""https://docs.google.com/spreadsheets/d/11923uPwbBZFjjGgGUA6NLw09EwE0CqkOc4q9oUmW1yo/edit?usp=sharing"",""สุโขทัย!J398"")"),87)</f>
        <v>87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IFERROR(__xludf.DUMMYFUNCTION("IMPORTRANGE(""https://docs.google.com/spreadsheets/d/11923uPwbBZFjjGgGUA6NLw09EwE0CqkOc4q9oUmW1yo/edit?usp=sharing"",""สุโขทัย!J399"")"),52)</f>
        <v>52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IFERROR(__xludf.DUMMYFUNCTION("IMPORTRANGE(""https://docs.google.com/spreadsheets/d/11923uPwbBZFjjGgGUA6NLw09EwE0CqkOc4q9oUmW1yo/edit?usp=sharing"",""สุโขทัย!J400"")"),6)</f>
        <v>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IFERROR(__xludf.DUMMYFUNCTION("IMPORTRANGE(""https://docs.google.com/spreadsheets/d/11923uPwbBZFjjGgGUA6NLw09EwE0CqkOc4q9oUmW1yo/edit?usp=sharing"",""สุโขทัย!J459"")"),7279)</f>
        <v>7279</v>
      </c>
      <c r="K564" s="371">
        <f ca="1">IF(I564&gt;0,J564*100/I564,0)</f>
        <v>346.61904761904759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IFERROR(__xludf.DUMMYFUNCTION("IMPORTRANGE(""https://docs.google.com/spreadsheets/d/11923uPwbBZFjjGgGUA6NLw09EwE0CqkOc4q9oUmW1yo/edit?usp=sharing"",""สุโขทัย!M459"")"),94975.48)</f>
        <v>94975.48</v>
      </c>
      <c r="O564" s="372">
        <f t="shared" ref="O564:O568" ca="1" si="122">+IF(L564&gt;0,N564*100/L564,0)</f>
        <v>66.7712879640045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IFERROR(__xludf.DUMMYFUNCTION("IMPORTRANGE(""https://docs.google.com/spreadsheets/d/11923uPwbBZFjjGgGUA6NLw09EwE0CqkOc4q9oUmW1yo/edit?usp=sharing"",""สุโขทัย!M461"")"),94975.48)</f>
        <v>94975.48</v>
      </c>
      <c r="O566" s="168">
        <f t="shared" ca="1" si="122"/>
        <v>66.7712879640045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IFERROR(__xludf.DUMMYFUNCTION("IMPORTRANGE(""https://docs.google.com/spreadsheets/d/11923uPwbBZFjjGgGUA6NLw09EwE0CqkOc4q9oUmW1yo/edit?usp=sharing"",""สุโขทัย!M463"")"),94975.48)</f>
        <v>94975.48</v>
      </c>
      <c r="O568" s="168">
        <f t="shared" ca="1" si="122"/>
        <v>66.7712879640045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IFERROR(__xludf.DUMMYFUNCTION("IMPORTRANGE(""https://docs.google.com/spreadsheets/d/11923uPwbBZFjjGgGUA6NLw09EwE0CqkOc4q9oUmW1yo/edit?usp=sharing"",""สุโขทัย!M466"")"),64935.48)</f>
        <v>64935.48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IFERROR(__xludf.DUMMYFUNCTION("IMPORTRANGE(""https://docs.google.com/spreadsheets/d/11923uPwbBZFjjGgGUA6NLw09EwE0CqkOc4q9oUmW1yo/edit?usp=sharing"",""สุโขทัย!M467"")"),30040)</f>
        <v>30040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IFERROR(__xludf.DUMMYFUNCTION("IMPORTRANGE(""https://docs.google.com/spreadsheets/d/11923uPwbBZFjjGgGUA6NLw09EwE0CqkOc4q9oUmW1yo/edit?usp=sharing"",""สุโขทัย!J468"")"),7279)</f>
        <v>7279</v>
      </c>
      <c r="K573" s="201">
        <f ca="1">IF(I573&gt;0,J573*100/I573,0)</f>
        <v>346.61904761904759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IFERROR(__xludf.DUMMYFUNCTION("IMPORTRANGE(""https://docs.google.com/spreadsheets/d/11923uPwbBZFjjGgGUA6NLw09EwE0CqkOc4q9oUmW1yo/edit?usp=sharing"",""สุโขทัย!J472"")"),6843)</f>
        <v>6843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IFERROR(__xludf.DUMMYFUNCTION("IMPORTRANGE(""https://docs.google.com/spreadsheets/d/11923uPwbBZFjjGgGUA6NLw09EwE0CqkOc4q9oUmW1yo/edit?usp=sharing"",""สุโขทัย!J475"")"),41)</f>
        <v>41</v>
      </c>
      <c r="K580" s="371">
        <f ca="1">IF(I580&gt;0,J580*100/I580,0)</f>
        <v>45.555555555555557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IFERROR(__xludf.DUMMYFUNCTION("IMPORTRANGE(""https://docs.google.com/spreadsheets/d/11923uPwbBZFjjGgGUA6NLw09EwE0CqkOc4q9oUmW1yo/edit?usp=sharing"",""สุโขทัย!M475"")"),41590.45)</f>
        <v>41590.449999999997</v>
      </c>
      <c r="O580" s="372">
        <f t="shared" ref="O580:O584" ca="1" si="124">+IF(L580&gt;0,N580*100/L580,0)</f>
        <v>14.041814375907355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IFERROR(__xludf.DUMMYFUNCTION("IMPORTRANGE(""https://docs.google.com/spreadsheets/d/11923uPwbBZFjjGgGUA6NLw09EwE0CqkOc4q9oUmW1yo/edit?usp=sharing"",""สุโขทัย!M477"")"),41590.45)</f>
        <v>41590.449999999997</v>
      </c>
      <c r="O582" s="168">
        <f t="shared" ca="1" si="124"/>
        <v>14.041814375907355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IFERROR(__xludf.DUMMYFUNCTION("IMPORTRANGE(""https://docs.google.com/spreadsheets/d/11923uPwbBZFjjGgGUA6NLw09EwE0CqkOc4q9oUmW1yo/edit?usp=sharing"",""สุโขทัย!M479"")"),41590.45)</f>
        <v>41590.449999999997</v>
      </c>
      <c r="O584" s="168">
        <f t="shared" ca="1" si="124"/>
        <v>14.041814375907355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IFERROR(__xludf.DUMMYFUNCTION("IMPORTRANGE(""https://docs.google.com/spreadsheets/d/11923uPwbBZFjjGgGUA6NLw09EwE0CqkOc4q9oUmW1yo/edit?usp=sharing"",""สุโขทัย!M483"")"),41590.45)</f>
        <v>41590.449999999997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IFERROR(__xludf.DUMMYFUNCTION("IMPORTRANGE(""https://docs.google.com/spreadsheets/d/11923uPwbBZFjjGgGUA6NLw09EwE0CqkOc4q9oUmW1yo/edit?usp=sharing"",""สุโขทัย!J484"")"),95)</f>
        <v>95</v>
      </c>
      <c r="K589" s="163">
        <f t="shared" ref="K589:K596" ca="1" si="125">IF(I589&gt;0,J589*100/I589,0)</f>
        <v>105.55555555555556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IFERROR(__xludf.DUMMYFUNCTION("IMPORTRANGE(""https://docs.google.com/spreadsheets/d/11923uPwbBZFjjGgGUA6NLw09EwE0CqkOc4q9oUmW1yo/edit?usp=sharing"",""สุโขทัย!J485"")"),99.89)</f>
        <v>99.89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IFERROR(__xludf.DUMMYFUNCTION("IMPORTRANGE(""https://docs.google.com/spreadsheets/d/11923uPwbBZFjjGgGUA6NLw09EwE0CqkOc4q9oUmW1yo/edit?usp=sharing"",""สุโขทัย!J486"")"),78)</f>
        <v>78</v>
      </c>
      <c r="K591" s="163">
        <f t="shared" ca="1" si="125"/>
        <v>86.666666666666671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IFERROR(__xludf.DUMMYFUNCTION("IMPORTRANGE(""https://docs.google.com/spreadsheets/d/11923uPwbBZFjjGgGUA6NLw09EwE0CqkOc4q9oUmW1yo/edit?usp=sharing"",""สุโขทัย!J487"")"),84.46)</f>
        <v>84.46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IFERROR(__xludf.DUMMYFUNCTION("IMPORTRANGE(""https://docs.google.com/spreadsheets/d/11923uPwbBZFjjGgGUA6NLw09EwE0CqkOc4q9oUmW1yo/edit?usp=sharing"",""สุโขทัย!J488"")"),38)</f>
        <v>38</v>
      </c>
      <c r="K593" s="163">
        <f t="shared" ca="1" si="125"/>
        <v>42.222222222222221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IFERROR(__xludf.DUMMYFUNCTION("IMPORTRANGE(""https://docs.google.com/spreadsheets/d/11923uPwbBZFjjGgGUA6NLw09EwE0CqkOc4q9oUmW1yo/edit?usp=sharing"",""สุโขทัย!J489"")"),40.01)</f>
        <v>40.01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IFERROR(__xludf.DUMMYFUNCTION("IMPORTRANGE(""https://docs.google.com/spreadsheets/d/11923uPwbBZFjjGgGUA6NLw09EwE0CqkOc4q9oUmW1yo/edit?usp=sharing"",""สุโขทัย!J490"")"),41)</f>
        <v>41</v>
      </c>
      <c r="K595" s="163">
        <f t="shared" ca="1" si="125"/>
        <v>45.555555555555557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IFERROR(__xludf.DUMMYFUNCTION("IMPORTRANGE(""https://docs.google.com/spreadsheets/d/11923uPwbBZFjjGgGUA6NLw09EwE0CqkOc4q9oUmW1yo/edit?usp=sharing"",""สุโขทัย!J491"")"),41.67)</f>
        <v>41.67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IFERROR(__xludf.DUMMYFUNCTION("IMPORTRANGE(""https://docs.google.com/spreadsheets/d/11923uPwbBZFjjGgGUA6NLw09EwE0CqkOc4q9oUmW1yo/edit?usp=sharing"",""สุโขทัย!M492"")"),1840)</f>
        <v>1840</v>
      </c>
      <c r="O597" s="411">
        <f t="shared" ref="O597:O601" ca="1" si="126">+IF(L597&gt;0,N597*100/L597,0)</f>
        <v>25.205479452054796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IFERROR(__xludf.DUMMYFUNCTION("IMPORTRANGE(""https://docs.google.com/spreadsheets/d/11923uPwbBZFjjGgGUA6NLw09EwE0CqkOc4q9oUmW1yo/edit?usp=sharing"",""สุโขทัย!M494"")"),1840)</f>
        <v>1840</v>
      </c>
      <c r="O599" s="168">
        <f t="shared" ca="1" si="126"/>
        <v>25.205479452054796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IFERROR(__xludf.DUMMYFUNCTION("IMPORTRANGE(""https://docs.google.com/spreadsheets/d/11923uPwbBZFjjGgGUA6NLw09EwE0CqkOc4q9oUmW1yo/edit?usp=sharing"",""สุโขทัย!M496"")"),1840)</f>
        <v>1840</v>
      </c>
      <c r="O601" s="168">
        <f t="shared" ca="1" si="126"/>
        <v>25.205479452054796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IFERROR(__xludf.DUMMYFUNCTION("IMPORTRANGE(""https://docs.google.com/spreadsheets/d/11923uPwbBZFjjGgGUA6NLw09EwE0CqkOc4q9oUmW1yo/edit?usp=sharing"",""สุโขทัย!M500"")"),1840)</f>
        <v>1840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IFERROR(__xludf.DUMMYFUNCTION("IMPORTRANGE(""https://docs.google.com/spreadsheets/d/11923uPwbBZFjjGgGUA6NLw09EwE0CqkOc4q9oUmW1yo/edit?usp=sharing"",""สุโขทัย!J508"")"),347)</f>
        <v>347</v>
      </c>
      <c r="K613" s="163">
        <f t="shared" ca="1" si="127"/>
        <v>347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IFERROR(__xludf.DUMMYFUNCTION("IMPORTRANGE(""https://docs.google.com/spreadsheets/d/11923uPwbBZFjjGgGUA6NLw09EwE0CqkOc4q9oUmW1yo/edit?usp=sharing"",""สุโขทัย!J509"")"),347)</f>
        <v>347</v>
      </c>
      <c r="K614" s="163">
        <f t="shared" ca="1" si="127"/>
        <v>347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IFERROR(__xludf.DUMMYFUNCTION("IMPORTRANGE(""https://docs.google.com/spreadsheets/d/11923uPwbBZFjjGgGUA6NLw09EwE0CqkOc4q9oUmW1yo/edit?usp=sharing"",""สุโขทัย!J511"")"),347)</f>
        <v>347</v>
      </c>
      <c r="K616" s="163">
        <f t="shared" ca="1" si="127"/>
        <v>347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IFERROR(__xludf.DUMMYFUNCTION("IMPORTRANGE(""https://docs.google.com/spreadsheets/d/11923uPwbBZFjjGgGUA6NLw09EwE0CqkOc4q9oUmW1yo/edit?usp=sharing"",""สุโขทัย!J523"")"),4466813.6)</f>
        <v>4466813.5999999996</v>
      </c>
      <c r="K628" s="342">
        <f t="shared" ref="K628:K635" ca="1" si="129">IF(I628&gt;0,J628*100/I628,0)</f>
        <v>72.901013729020221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IFERROR(__xludf.DUMMYFUNCTION("IMPORTRANGE(""https://docs.google.com/spreadsheets/d/11923uPwbBZFjjGgGUA6NLw09EwE0CqkOc4q9oUmW1yo/edit?usp=sharing"",""สุโขทัย!J524"")"),334)</f>
        <v>334</v>
      </c>
      <c r="K629" s="342">
        <f t="shared" ca="1" si="129"/>
        <v>78.403755868544607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IFERROR(__xludf.DUMMYFUNCTION("IMPORTRANGE(""https://docs.google.com/spreadsheets/d/11923uPwbBZFjjGgGUA6NLw09EwE0CqkOc4q9oUmW1yo/edit?usp=sharing"",""สุโขทัย!J525"")"),1595419.21)</f>
        <v>1595419.21</v>
      </c>
      <c r="K630" s="342">
        <f t="shared" ca="1" si="129"/>
        <v>22.765387447945493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IFERROR(__xludf.DUMMYFUNCTION("IMPORTRANGE(""https://docs.google.com/spreadsheets/d/11923uPwbBZFjjGgGUA6NLw09EwE0CqkOc4q9oUmW1yo/edit?usp=sharing"",""สุโขทัย!J526"")"),226)</f>
        <v>226</v>
      </c>
      <c r="K631" s="342">
        <f t="shared" ca="1" si="129"/>
        <v>88.28125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IFERROR(__xludf.DUMMYFUNCTION("IMPORTRANGE(""https://docs.google.com/spreadsheets/d/11923uPwbBZFjjGgGUA6NLw09EwE0CqkOc4q9oUmW1yo/edit?usp=sharing"",""สุโขทัย!J527"")"),791340.84)</f>
        <v>791340.84</v>
      </c>
      <c r="K632" s="342">
        <f t="shared" ca="1" si="129"/>
        <v>29.70487241710029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IFERROR(__xludf.DUMMYFUNCTION("IMPORTRANGE(""https://docs.google.com/spreadsheets/d/11923uPwbBZFjjGgGUA6NLw09EwE0CqkOc4q9oUmW1yo/edit?usp=sharing"",""สุโขทัย!J528"")"),124)</f>
        <v>124</v>
      </c>
      <c r="K633" s="342">
        <f t="shared" ca="1" si="129"/>
        <v>68.888888888888886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5809292</v>
      </c>
      <c r="M8" s="23">
        <f t="shared" ca="1" si="0"/>
        <v>3824596</v>
      </c>
      <c r="N8" s="23">
        <f t="shared" ca="1" si="0"/>
        <v>4533622.76</v>
      </c>
      <c r="O8" s="22">
        <f t="shared" ref="O8:O16" ca="1" si="1">IF(L8&gt;0,N8*100/L8,0)</f>
        <v>78.040882778830877</v>
      </c>
      <c r="P8" s="22">
        <f t="shared" ref="P8:P16" ca="1" si="2">IF(M8&gt;0,N8*100/M8,0)</f>
        <v>118.5386053847256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5809292</v>
      </c>
      <c r="M10" s="30">
        <f t="shared" ca="1" si="4"/>
        <v>3824596</v>
      </c>
      <c r="N10" s="30">
        <f t="shared" ca="1" si="4"/>
        <v>4533622.76</v>
      </c>
      <c r="O10" s="29">
        <f t="shared" ca="1" si="1"/>
        <v>78.040882778830877</v>
      </c>
      <c r="P10" s="29">
        <f t="shared" ca="1" si="2"/>
        <v>118.5386053847256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4836892</v>
      </c>
      <c r="M12" s="39">
        <f t="shared" ca="1" si="6"/>
        <v>2852196</v>
      </c>
      <c r="N12" s="39">
        <f t="shared" ca="1" si="6"/>
        <v>3688193.06</v>
      </c>
      <c r="O12" s="39">
        <f t="shared" ca="1" si="1"/>
        <v>76.251300628585469</v>
      </c>
      <c r="P12" s="39">
        <f t="shared" ca="1" si="2"/>
        <v>129.31064555170823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2956792</v>
      </c>
      <c r="M14" s="39">
        <f t="shared" si="8"/>
        <v>0</v>
      </c>
      <c r="N14" s="39">
        <f t="shared" ca="1" si="8"/>
        <v>1303451.69</v>
      </c>
      <c r="O14" s="39">
        <f t="shared" ca="1" si="1"/>
        <v>44.083306840657038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972400</v>
      </c>
      <c r="M16" s="39">
        <f t="shared" ca="1" si="10"/>
        <v>972400</v>
      </c>
      <c r="N16" s="39">
        <f t="shared" ca="1" si="10"/>
        <v>845429.7</v>
      </c>
      <c r="O16" s="50">
        <f t="shared" ca="1" si="1"/>
        <v>86.942585355820654</v>
      </c>
      <c r="P16" s="50">
        <f t="shared" ca="1" si="2"/>
        <v>86.942585355820654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3603965</v>
      </c>
      <c r="M18" s="23">
        <f t="shared" ca="1" si="11"/>
        <v>3824596</v>
      </c>
      <c r="N18" s="23">
        <f t="shared" ca="1" si="11"/>
        <v>3230171.0700000003</v>
      </c>
      <c r="O18" s="22">
        <f t="shared" ref="O18:O20" ca="1" si="12">IF(L18&gt;0,N18*100/L18,0)</f>
        <v>89.628258598515799</v>
      </c>
      <c r="P18" s="22">
        <f t="shared" ref="P18:P26" ca="1" si="13">IF(M18&gt;0,N18*100/M18,0)</f>
        <v>84.457837376810517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3603965</v>
      </c>
      <c r="M20" s="30">
        <f t="shared" ca="1" si="15"/>
        <v>3824596</v>
      </c>
      <c r="N20" s="30">
        <f t="shared" ca="1" si="15"/>
        <v>3230171.0700000003</v>
      </c>
      <c r="O20" s="29">
        <f t="shared" ca="1" si="12"/>
        <v>89.628258598515799</v>
      </c>
      <c r="P20" s="29">
        <f t="shared" ca="1" si="13"/>
        <v>84.457837376810517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2631565</v>
      </c>
      <c r="M22" s="42">
        <f t="shared" ca="1" si="18"/>
        <v>2852196</v>
      </c>
      <c r="N22" s="39">
        <f t="shared" ca="1" si="18"/>
        <v>2384741.37</v>
      </c>
      <c r="O22" s="39">
        <f t="shared" ca="1" si="17"/>
        <v>90.620652349457458</v>
      </c>
      <c r="P22" s="39">
        <f t="shared" ca="1" si="13"/>
        <v>83.610711535953357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751465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972400</v>
      </c>
      <c r="M26" s="50">
        <f t="shared" ca="1" si="22"/>
        <v>972400</v>
      </c>
      <c r="N26" s="50">
        <f t="shared" ca="1" si="22"/>
        <v>845429.7</v>
      </c>
      <c r="O26" s="50">
        <f t="shared" ca="1" si="17"/>
        <v>86.942585355820654</v>
      </c>
      <c r="P26" s="50">
        <f t="shared" ca="1" si="13"/>
        <v>86.942585355820654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2205327</v>
      </c>
      <c r="M28" s="23">
        <f t="shared" si="23"/>
        <v>0</v>
      </c>
      <c r="N28" s="23">
        <f t="shared" ca="1" si="23"/>
        <v>1303451.69</v>
      </c>
      <c r="O28" s="22">
        <f t="shared" ref="O28:O30" ca="1" si="24">IF(L28&gt;0,N28*100/L28,0)</f>
        <v>59.104690143457184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2205327</v>
      </c>
      <c r="M30" s="30">
        <f t="shared" si="27"/>
        <v>0</v>
      </c>
      <c r="N30" s="30">
        <f t="shared" ca="1" si="27"/>
        <v>1303451.69</v>
      </c>
      <c r="O30" s="29">
        <f t="shared" ca="1" si="24"/>
        <v>59.104690143457184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2205327</v>
      </c>
      <c r="M32" s="39">
        <f t="shared" si="30"/>
        <v>0</v>
      </c>
      <c r="N32" s="39">
        <f t="shared" ca="1" si="30"/>
        <v>1303451.69</v>
      </c>
      <c r="O32" s="39">
        <f t="shared" ca="1" si="29"/>
        <v>59.104690143457184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2205327</v>
      </c>
      <c r="M34" s="39">
        <f t="shared" si="32"/>
        <v>0</v>
      </c>
      <c r="N34" s="39">
        <f t="shared" ca="1" si="32"/>
        <v>1303451.69</v>
      </c>
      <c r="O34" s="39">
        <f t="shared" ca="1" si="29"/>
        <v>59.104690143457184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3603965</v>
      </c>
      <c r="M37" s="55">
        <f t="shared" ca="1" si="33"/>
        <v>3824596</v>
      </c>
      <c r="N37" s="55">
        <f t="shared" ca="1" si="33"/>
        <v>3230171.0700000003</v>
      </c>
      <c r="O37" s="56">
        <f t="shared" ca="1" si="29"/>
        <v>89.628258598515799</v>
      </c>
      <c r="P37" s="56">
        <f t="shared" ca="1" si="25"/>
        <v>84.457837376810517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1614100</v>
      </c>
      <c r="M41" s="79">
        <f t="shared" ca="1" si="34"/>
        <v>1615954</v>
      </c>
      <c r="N41" s="79">
        <f t="shared" ca="1" si="34"/>
        <v>1418797.31</v>
      </c>
      <c r="O41" s="78">
        <f t="shared" ref="O41:O43" ca="1" si="35">IF(L41&gt;0,N41*100/L41,0)</f>
        <v>87.900211263242667</v>
      </c>
      <c r="P41" s="78">
        <f t="shared" ref="P41:P43" ca="1" si="36">IF(M41&gt;0,N41*100/M41,0)</f>
        <v>87.799362481852825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1614100</v>
      </c>
      <c r="M43" s="79">
        <f t="shared" ca="1" si="38"/>
        <v>1615954</v>
      </c>
      <c r="N43" s="79">
        <f t="shared" ca="1" si="38"/>
        <v>1418797.31</v>
      </c>
      <c r="O43" s="78">
        <f t="shared" ca="1" si="35"/>
        <v>87.900211263242667</v>
      </c>
      <c r="P43" s="78">
        <f t="shared" ca="1" si="36"/>
        <v>87.799362481852825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IFERROR(__xludf.DUMMYFUNCTION("IMPORTRANGE(""https://docs.google.com/spreadsheets/d/1Yj_ptqi66GCucihVvJfMjLAmec39IyEx_6qawtMGysU/edit?usp=sharing"",""สบก!Q35"")"),735954)</f>
        <v>735954</v>
      </c>
      <c r="N45" s="50">
        <f ca="1">IFERROR(__xludf.DUMMYFUNCTION("IMPORTRANGE(""https://docs.google.com/spreadsheets/d/1Yj_ptqi66GCucihVvJfMjLAmec39IyEx_6qawtMGysU/edit?usp=sharing"",""สบก!R35"")"),665767.61)</f>
        <v>665767.61</v>
      </c>
      <c r="O45" s="39">
        <f ca="1">IF(L45&gt;0,N45*100/L45,0)</f>
        <v>90.691678245470641</v>
      </c>
      <c r="P45" s="39">
        <f ca="1">IF(M45&gt;0,N45*100/M45,0)</f>
        <v>90.463209657125304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IFERROR(__xludf.DUMMYFUNCTION("IMPORTRANGE(""https://docs.google.com/spreadsheets/d/1Yj_ptqi66GCucihVvJfMjLAmec39IyEx_6qawtMGysU/edit?usp=sharing"",""สบก!O35"")"),880000)</f>
        <v>880000</v>
      </c>
      <c r="M49" s="50">
        <f ca="1">L49</f>
        <v>880000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85.571556818181818</v>
      </c>
      <c r="P49" s="50">
        <f ca="1">IF(M49&gt;0,N49*100/M49,0)</f>
        <v>85.571556818181818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570977</v>
      </c>
      <c r="N53" s="121">
        <f t="shared" ca="1" si="39"/>
        <v>511212</v>
      </c>
      <c r="O53" s="120">
        <f t="shared" ref="O53:O55" ca="1" si="40">IF(L53&gt;0,N53*100/L53,0)</f>
        <v>127.803</v>
      </c>
      <c r="P53" s="120">
        <f t="shared" ref="P53:P55" ca="1" si="41">IF(M53&gt;0,N53*100/M53,0)</f>
        <v>89.532853337349835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570977</v>
      </c>
      <c r="N55" s="121">
        <f t="shared" ca="1" si="43"/>
        <v>511212</v>
      </c>
      <c r="O55" s="120">
        <f t="shared" ca="1" si="40"/>
        <v>127.803</v>
      </c>
      <c r="P55" s="120">
        <f t="shared" ca="1" si="41"/>
        <v>89.532853337349835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IFERROR(__xludf.DUMMYFUNCTION("IMPORTRANGE(""https://docs.google.com/spreadsheets/d/1Yj_ptqi66GCucihVvJfMjLAmec39IyEx_6qawtMGysU/edit?usp=sharing"",""สบก!Z35"")"),570977)</f>
        <v>570977</v>
      </c>
      <c r="N57" s="50">
        <f ca="1">IFERROR(__xludf.DUMMYFUNCTION("IMPORTRANGE(""https://docs.google.com/spreadsheets/d/1Yj_ptqi66GCucihVvJfMjLAmec39IyEx_6qawtMGysU/edit?usp=sharing"",""สบก!AA35"")"),511212)</f>
        <v>511212</v>
      </c>
      <c r="O57" s="39">
        <f ca="1">IF(L57&gt;0,N57*100/L57,0)</f>
        <v>127.803</v>
      </c>
      <c r="P57" s="39">
        <f ca="1">IF(M57&gt;0,N57*100/M57,0)</f>
        <v>89.532853337349835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179676</v>
      </c>
      <c r="O94" s="151">
        <f t="shared" ref="O94:O96" ca="1" si="53">IF(L94&gt;0,N94*100/L94,0)</f>
        <v>83.765034965034971</v>
      </c>
      <c r="P94" s="151">
        <f t="shared" ref="P94:P96" ca="1" si="54">IF(M94&gt;0,N94*100/M94,0)</f>
        <v>83.765034965034971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179676</v>
      </c>
      <c r="O96" s="156">
        <f t="shared" ca="1" si="53"/>
        <v>83.765034965034971</v>
      </c>
      <c r="P96" s="156">
        <f t="shared" ca="1" si="54"/>
        <v>83.765034965034971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IFERROR(__xludf.DUMMYFUNCTION("IMPORTRANGE(""https://docs.google.com/spreadsheets/d/1Yj_ptqi66GCucihVvJfMjLAmec39IyEx_6qawtMGysU/edit?usp=sharing"",""สบก!AS35"")"),87276)</f>
        <v>87276</v>
      </c>
      <c r="O98" s="168">
        <f ca="1">IF(L98&gt;0,N98*100/L98,0)</f>
        <v>71.479115479115478</v>
      </c>
      <c r="P98" s="168">
        <f ca="1">IF(M98&gt;0,N98*100/M98,0)</f>
        <v>71.479115479115478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77611.600000000006</v>
      </c>
      <c r="O118" s="151">
        <f t="shared" ref="O118:O120" ca="1" si="59">IF(L118&gt;0,N118*100/L118,0)</f>
        <v>94.143134400776333</v>
      </c>
      <c r="P118" s="151">
        <f t="shared" ref="P118:P120" ca="1" si="60">IF(M118&gt;0,N118*100/M118,0)</f>
        <v>94.143134400776333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77611.600000000006</v>
      </c>
      <c r="O120" s="156">
        <f t="shared" ca="1" si="59"/>
        <v>94.143134400776333</v>
      </c>
      <c r="P120" s="156">
        <f t="shared" ca="1" si="60"/>
        <v>94.143134400776333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IFERROR(__xludf.DUMMYFUNCTION("IMPORTRANGE(""https://docs.google.com/spreadsheets/d/1Yj_ptqi66GCucihVvJfMjLAmec39IyEx_6qawtMGysU/edit?usp=sharing"",""สบก!BB35"")"),77611.6)</f>
        <v>77611.600000000006</v>
      </c>
      <c r="O122" s="168">
        <f ca="1">IF(L122&gt;0,N122*100/L122,0)</f>
        <v>94.143134400776333</v>
      </c>
      <c r="P122" s="168">
        <f ca="1">IF(M122&gt;0,N122*100/M122,0)</f>
        <v>94.143134400776333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125100</v>
      </c>
      <c r="M140" s="152">
        <f t="shared" ca="1" si="64"/>
        <v>133100</v>
      </c>
      <c r="N140" s="152">
        <f t="shared" ca="1" si="64"/>
        <v>110872.6</v>
      </c>
      <c r="O140" s="151">
        <f t="shared" ref="O140:O142" ca="1" si="65">IF(L140&gt;0,N140*100/L140,0)</f>
        <v>88.627178257394078</v>
      </c>
      <c r="P140" s="151">
        <f t="shared" ref="P140:P142" ca="1" si="66">IF(M140&gt;0,N140*100/M140,0)</f>
        <v>83.300225394440275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125100</v>
      </c>
      <c r="M142" s="88">
        <f t="shared" ca="1" si="68"/>
        <v>133100</v>
      </c>
      <c r="N142" s="88">
        <f t="shared" ca="1" si="68"/>
        <v>110872.6</v>
      </c>
      <c r="O142" s="156">
        <f t="shared" ca="1" si="65"/>
        <v>88.627178257394078</v>
      </c>
      <c r="P142" s="156">
        <f t="shared" ca="1" si="66"/>
        <v>83.300225394440275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125100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IFERROR(__xludf.DUMMYFUNCTION("IMPORTRANGE(""https://docs.google.com/spreadsheets/d/1Yj_ptqi66GCucihVvJfMjLAmec39IyEx_6qawtMGysU/edit?usp=sharing"",""สบก!BK35"")"),110872.6)</f>
        <v>110872.6</v>
      </c>
      <c r="O144" s="168">
        <f ca="1">IF(L144&gt;0,N144*100/L144,0)</f>
        <v>88.627178257394078</v>
      </c>
      <c r="P144" s="168">
        <f ca="1">IF(M144&gt;0,N144*100/M144,0)</f>
        <v>83.300225394440275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IFERROR(__xludf.DUMMYFUNCTION("IMPORTRANGE(""https://docs.google.com/spreadsheets/d/1Yj_ptqi66GCucihVvJfMjLAmec39IyEx_6qawtMGysU/edit?usp=sharing"",""สบก!BG35"")"),125100)</f>
        <v>125100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174005.76000000001</v>
      </c>
      <c r="O250" s="151">
        <f t="shared" ref="O250:O252" ca="1" si="78">IF(L250&gt;0,N250*100/L250,0)</f>
        <v>85.548554572271385</v>
      </c>
      <c r="P250" s="151">
        <f t="shared" ref="P250:P252" ca="1" si="79">IF(M250&gt;0,N250*100/M250,0)</f>
        <v>85.548554572271385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174005.76000000001</v>
      </c>
      <c r="O252" s="156">
        <f t="shared" ca="1" si="78"/>
        <v>85.548554572271385</v>
      </c>
      <c r="P252" s="156">
        <f t="shared" ca="1" si="79"/>
        <v>85.548554572271385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IFERROR(__xludf.DUMMYFUNCTION("IMPORTRANGE(""https://docs.google.com/spreadsheets/d/1Yj_ptqi66GCucihVvJfMjLAmec39IyEx_6qawtMGysU/edit?usp=sharing"",""สบก!CC35"")"),174005.76)</f>
        <v>174005.76000000001</v>
      </c>
      <c r="O254" s="168">
        <f ca="1">IF(L254&gt;0,N254*100/L254,0)</f>
        <v>85.548554572271385</v>
      </c>
      <c r="P254" s="168">
        <f ca="1">IF(M254&gt;0,N254*100/M254,0)</f>
        <v>85.548554572271385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IFERROR(__xludf.DUMMYFUNCTION("IMPORTRANGE(""https://docs.google.com/spreadsheets/d/11923uPwbBZFjjGgGUA6NLw09EwE0CqkOc4q9oUmW1yo/edit?usp=sharing"",""อุตรดิตถ์!J228"")"),491)</f>
        <v>491</v>
      </c>
      <c r="K328" s="317">
        <f ca="1">IF(I328&gt;0,J328*100/I328,0)</f>
        <v>90.925925925925924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983100</v>
      </c>
      <c r="N329" s="152">
        <f t="shared" ca="1" si="98"/>
        <v>736870.8</v>
      </c>
      <c r="O329" s="151">
        <f t="shared" ref="O329:O331" ca="1" si="99">IF(L329&gt;0,N329*100/L329,0)</f>
        <v>78.116272659811301</v>
      </c>
      <c r="P329" s="151">
        <f t="shared" ref="P329:P331" ca="1" si="100">IF(M329&gt;0,N329*100/M329,0)</f>
        <v>74.953799206591398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983100</v>
      </c>
      <c r="N331" s="88">
        <f t="shared" ca="1" si="102"/>
        <v>736870.8</v>
      </c>
      <c r="O331" s="156">
        <f t="shared" ca="1" si="99"/>
        <v>78.116272659811301</v>
      </c>
      <c r="P331" s="156">
        <f t="shared" ca="1" si="100"/>
        <v>74.953799206591398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IFERROR(__xludf.DUMMYFUNCTION("IMPORTRANGE(""https://docs.google.com/spreadsheets/d/1Yj_ptqi66GCucihVvJfMjLAmec39IyEx_6qawtMGysU/edit?usp=sharing"",""สบก!DL35"")"),983100)</f>
        <v>983100</v>
      </c>
      <c r="N333" s="168">
        <f ca="1">IFERROR(__xludf.DUMMYFUNCTION("IMPORTRANGE(""https://docs.google.com/spreadsheets/d/1Yj_ptqi66GCucihVvJfMjLAmec39IyEx_6qawtMGysU/edit?usp=sharing"",""สบก!DM35"")"),736870.8)</f>
        <v>736870.8</v>
      </c>
      <c r="O333" s="168">
        <f ca="1">IF(L333&gt;0,N333*100/L333,0)</f>
        <v>78.116272659811301</v>
      </c>
      <c r="P333" s="168">
        <f ca="1">IF(M333&gt;0,N333*100/M333,0)</f>
        <v>74.953799206591398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IFERROR(__xludf.DUMMYFUNCTION("IMPORTRANGE(""https://docs.google.com/spreadsheets/d/11923uPwbBZFjjGgGUA6NLw09EwE0CqkOc4q9oUmW1yo/edit?usp=sharing"",""อุตรดิตถ์!J234"")"),153)</f>
        <v>153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IFERROR(__xludf.DUMMYFUNCTION("IMPORTRANGE(""https://docs.google.com/spreadsheets/d/11923uPwbBZFjjGgGUA6NLw09EwE0CqkOc4q9oUmW1yo/edit?usp=sharing"",""อุตรดิตถ์!J235"")"),944.42)</f>
        <v>944.42</v>
      </c>
      <c r="K340" s="342">
        <f t="shared" ca="1" si="103"/>
        <v>118.05249999999999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IFERROR(__xludf.DUMMYFUNCTION("IMPORTRANGE(""https://docs.google.com/spreadsheets/d/11923uPwbBZFjjGgGUA6NLw09EwE0CqkOc4q9oUmW1yo/edit?usp=sharing"",""อุตรดิตถ์!J236"")"),545)</f>
        <v>545</v>
      </c>
      <c r="K341" s="342">
        <f t="shared" ca="1" si="103"/>
        <v>100.92592592592592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IFERROR(__xludf.DUMMYFUNCTION("IMPORTRANGE(""https://docs.google.com/spreadsheets/d/11923uPwbBZFjjGgGUA6NLw09EwE0CqkOc4q9oUmW1yo/edit?usp=sharing"",""อุตรดิตถ์!J237"")"),5687.71999999999)</f>
        <v>5687.7199999999903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IFERROR(__xludf.DUMMYFUNCTION("IMPORTRANGE(""https://docs.google.com/spreadsheets/d/11923uPwbBZFjjGgGUA6NLw09EwE0CqkOc4q9oUmW1yo/edit?usp=sharing"",""อุตรดิตถ์!J240"")"),491)</f>
        <v>491</v>
      </c>
      <c r="K345" s="342">
        <f t="shared" ca="1" si="103"/>
        <v>90.925925925925924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IFERROR(__xludf.DUMMYFUNCTION("IMPORTRANGE(""https://docs.google.com/spreadsheets/d/11923uPwbBZFjjGgGUA6NLw09EwE0CqkOc4q9oUmW1yo/edit?usp=sharing"",""อุตรดิตถ์!J241"")"),5452.26999999999)</f>
        <v>5452.2699999999904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IFERROR(__xludf.DUMMYFUNCTION("IMPORTRANGE(""https://docs.google.com/spreadsheets/d/11923uPwbBZFjjGgGUA6NLw09EwE0CqkOc4q9oUmW1yo/edit?usp=sharing"",""อุตรดิตถ์!L242"")"),2205327)</f>
        <v>2205327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IFERROR(__xludf.DUMMYFUNCTION("IMPORTRANGE(""https://docs.google.com/spreadsheets/d/11923uPwbBZFjjGgGUA6NLw09EwE0CqkOc4q9oUmW1yo/edit?usp=sharing"",""อุตรดิตถ์!M242"")"),1303451.69)</f>
        <v>1303451.69</v>
      </c>
      <c r="O347" s="357">
        <f ca="1">+IF(L347&gt;0,N347*100/L347,0)</f>
        <v>59.104690143457184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IFERROR(__xludf.DUMMYFUNCTION("IMPORTRANGE(""https://docs.google.com/spreadsheets/d/11923uPwbBZFjjGgGUA6NLw09EwE0CqkOc4q9oUmW1yo/edit?usp=sharing"",""อุตรดิตถ์!M244"")"),200092.6)</f>
        <v>200092.6</v>
      </c>
      <c r="O349" s="372">
        <f ca="1">+IF(L349&gt;0,N349*100/L349,0)</f>
        <v>77.627482929857237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IFERROR(__xludf.DUMMYFUNCTION("IMPORTRANGE(""https://docs.google.com/spreadsheets/d/11923uPwbBZFjjGgGUA6NLw09EwE0CqkOc4q9oUmW1yo/edit?usp=sharing"",""อุตรดิตถ์!M247"")"),200092.6)</f>
        <v>200092.6</v>
      </c>
      <c r="O352" s="165">
        <f t="shared" ca="1" si="105"/>
        <v>77.627482929857237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IFERROR(__xludf.DUMMYFUNCTION("IMPORTRANGE(""https://docs.google.com/spreadsheets/d/11923uPwbBZFjjGgGUA6NLw09EwE0CqkOc4q9oUmW1yo/edit?usp=sharing"",""อุตรดิตถ์!M249"")"),200092.6)</f>
        <v>200092.6</v>
      </c>
      <c r="O354" s="168">
        <f t="shared" ca="1" si="105"/>
        <v>77.627482929857237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IFERROR(__xludf.DUMMYFUNCTION("IMPORTRANGE(""https://docs.google.com/spreadsheets/d/11923uPwbBZFjjGgGUA6NLw09EwE0CqkOc4q9oUmW1yo/edit?usp=sharing"",""อุตรดิตถ์!M251"")"),37068)</f>
        <v>37068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IFERROR(__xludf.DUMMYFUNCTION("IMPORTRANGE(""https://docs.google.com/spreadsheets/d/11923uPwbBZFjjGgGUA6NLw09EwE0CqkOc4q9oUmW1yo/edit?usp=sharing"",""อุตรดิตถ์!M252"")"),94621)</f>
        <v>94621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IFERROR(__xludf.DUMMYFUNCTION("IMPORTRANGE(""https://docs.google.com/spreadsheets/d/11923uPwbBZFjjGgGUA6NLw09EwE0CqkOc4q9oUmW1yo/edit?usp=sharing"",""อุตรดิตถ์!M253"")"),16021.6)</f>
        <v>16021.6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IFERROR(__xludf.DUMMYFUNCTION("IMPORTRANGE(""https://docs.google.com/spreadsheets/d/11923uPwbBZFjjGgGUA6NLw09EwE0CqkOc4q9oUmW1yo/edit?usp=sharing"",""อุตรดิตถ์!M275"")"),335359.3)</f>
        <v>335359.3</v>
      </c>
      <c r="O380" s="372">
        <f ca="1">+IF(L380&gt;0,N380*100/L380,0)</f>
        <v>32.606006689223349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IFERROR(__xludf.DUMMYFUNCTION("IMPORTRANGE(""https://docs.google.com/spreadsheets/d/11923uPwbBZFjjGgGUA6NLw09EwE0CqkOc4q9oUmW1yo/edit?usp=sharing"",""อุตรดิตถ์!M278"")"),335359.3)</f>
        <v>335359.3</v>
      </c>
      <c r="O383" s="165">
        <f t="shared" ca="1" si="109"/>
        <v>32.606006689223349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IFERROR(__xludf.DUMMYFUNCTION("IMPORTRANGE(""https://docs.google.com/spreadsheets/d/11923uPwbBZFjjGgGUA6NLw09EwE0CqkOc4q9oUmW1yo/edit?usp=sharing"",""อุตรดิตถ์!M280"")"),335359.3)</f>
        <v>335359.3</v>
      </c>
      <c r="O385" s="168">
        <f t="shared" ca="1" si="109"/>
        <v>32.606006689223349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IFERROR(__xludf.DUMMYFUNCTION("IMPORTRANGE(""https://docs.google.com/spreadsheets/d/11923uPwbBZFjjGgGUA6NLw09EwE0CqkOc4q9oUmW1yo/edit?usp=sharing"",""อุตรดิตถ์!M283"")"),101588)</f>
        <v>101588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IFERROR(__xludf.DUMMYFUNCTION("IMPORTRANGE(""https://docs.google.com/spreadsheets/d/11923uPwbBZFjjGgGUA6NLw09EwE0CqkOc4q9oUmW1yo/edit?usp=sharing"",""อุตรดิตถ์!M284"")"),47568.3)</f>
        <v>47568.3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IFERROR(__xludf.DUMMYFUNCTION("IMPORTRANGE(""https://docs.google.com/spreadsheets/d/11923uPwbBZFjjGgGUA6NLw09EwE0CqkOc4q9oUmW1yo/edit?usp=sharing"",""อุตรดิตถ์!M296"")"),135569)</f>
        <v>135569</v>
      </c>
      <c r="O401" s="372">
        <f ca="1">+IF(L401&gt;0,N401*100/L401,0)</f>
        <v>84.757111597374177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IFERROR(__xludf.DUMMYFUNCTION("IMPORTRANGE(""https://docs.google.com/spreadsheets/d/11923uPwbBZFjjGgGUA6NLw09EwE0CqkOc4q9oUmW1yo/edit?usp=sharing"",""อุตรดิตถ์!M299"")"),135569)</f>
        <v>135569</v>
      </c>
      <c r="O404" s="168">
        <f t="shared" ca="1" si="112"/>
        <v>84.757111597374177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IFERROR(__xludf.DUMMYFUNCTION("IMPORTRANGE(""https://docs.google.com/spreadsheets/d/11923uPwbBZFjjGgGUA6NLw09EwE0CqkOc4q9oUmW1yo/edit?usp=sharing"",""อุตรดิตถ์!M301"")"),135569)</f>
        <v>135569</v>
      </c>
      <c r="O406" s="168">
        <f t="shared" ca="1" si="112"/>
        <v>84.757111597374177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IFERROR(__xludf.DUMMYFUNCTION("IMPORTRANGE(""https://docs.google.com/spreadsheets/d/11923uPwbBZFjjGgGUA6NLw09EwE0CqkOc4q9oUmW1yo/edit?usp=sharing"",""อุตรดิตถ์!M305"")"),14313)</f>
        <v>14313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IFERROR(__xludf.DUMMYFUNCTION("IMPORTRANGE(""https://docs.google.com/spreadsheets/d/11923uPwbBZFjjGgGUA6NLw09EwE0CqkOc4q9oUmW1yo/edit?usp=sharing"",""อุตรดิตถ์!M330"")"),76561.9)</f>
        <v>76561.899999999994</v>
      </c>
      <c r="O435" s="411">
        <f t="shared" ref="O435:O439" ca="1" si="114">+IF(L435&gt;0,N435*100/L435,0)</f>
        <v>76.561899999999994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IFERROR(__xludf.DUMMYFUNCTION("IMPORTRANGE(""https://docs.google.com/spreadsheets/d/11923uPwbBZFjjGgGUA6NLw09EwE0CqkOc4q9oUmW1yo/edit?usp=sharing"",""อุตรดิตถ์!M332"")"),76561.9)</f>
        <v>76561.899999999994</v>
      </c>
      <c r="O437" s="168">
        <f t="shared" ca="1" si="114"/>
        <v>76.561899999999994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IFERROR(__xludf.DUMMYFUNCTION("IMPORTRANGE(""https://docs.google.com/spreadsheets/d/11923uPwbBZFjjGgGUA6NLw09EwE0CqkOc4q9oUmW1yo/edit?usp=sharing"",""อุตรดิตถ์!M334"")"),76561.9)</f>
        <v>76561.899999999994</v>
      </c>
      <c r="O439" s="168">
        <f t="shared" ca="1" si="114"/>
        <v>76.561899999999994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IFERROR(__xludf.DUMMYFUNCTION("IMPORTRANGE(""https://docs.google.com/spreadsheets/d/11923uPwbBZFjjGgGUA6NLw09EwE0CqkOc4q9oUmW1yo/edit?usp=sharing"",""อุตรดิตถ์!M338"")"),36203.9)</f>
        <v>36203.9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IFERROR(__xludf.DUMMYFUNCTION("IMPORTRANGE(""https://docs.google.com/spreadsheets/d/11923uPwbBZFjjGgGUA6NLw09EwE0CqkOc4q9oUmW1yo/edit?usp=sharing"",""อุตรดิตถ์!J350"")"),26148)</f>
        <v>26148</v>
      </c>
      <c r="K455" s="371">
        <f ca="1">IF(I455&gt;0,J455*100/I455,0)</f>
        <v>96.351978775149234</v>
      </c>
      <c r="L455" s="372">
        <f ca="1">IFERROR(__xludf.DUMMYFUNCTION("IMPORTRANGE(""https://docs.google.com/spreadsheets/d/11923uPwbBZFjjGgGUA6NLw09EwE0CqkOc4q9oUmW1yo/edit?usp=sharing"",""อุตรดิตถ์!L350"")"),191327)</f>
        <v>191327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IFERROR(__xludf.DUMMYFUNCTION("IMPORTRANGE(""https://docs.google.com/spreadsheets/d/11923uPwbBZFjjGgGUA6NLw09EwE0CqkOc4q9oUmW1yo/edit?usp=sharing"",""อุตรดิตถ์!M350"")"),112883.69)</f>
        <v>112883.69</v>
      </c>
      <c r="O455" s="372">
        <f t="shared" ref="O455:O459" ca="1" si="116">+IF(L455&gt;0,N455*100/L455,0)</f>
        <v>59.00039722569214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IFERROR(__xludf.DUMMYFUNCTION("IMPORTRANGE(""https://docs.google.com/spreadsheets/d/11923uPwbBZFjjGgGUA6NLw09EwE0CqkOc4q9oUmW1yo/edit?usp=sharing"",""อุตรดิตถ์!L352"")"),191327)</f>
        <v>191327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IFERROR(__xludf.DUMMYFUNCTION("IMPORTRANGE(""https://docs.google.com/spreadsheets/d/11923uPwbBZFjjGgGUA6NLw09EwE0CqkOc4q9oUmW1yo/edit?usp=sharing"",""อุตรดิตถ์!M352"")"),112883.69)</f>
        <v>112883.69</v>
      </c>
      <c r="O457" s="168">
        <f t="shared" ca="1" si="116"/>
        <v>59.00039722569214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IFERROR(__xludf.DUMMYFUNCTION("IMPORTRANGE(""https://docs.google.com/spreadsheets/d/11923uPwbBZFjjGgGUA6NLw09EwE0CqkOc4q9oUmW1yo/edit?usp=sharing"",""อุตรดิตถ์!L354"")"),191327)</f>
        <v>191327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IFERROR(__xludf.DUMMYFUNCTION("IMPORTRANGE(""https://docs.google.com/spreadsheets/d/11923uPwbBZFjjGgGUA6NLw09EwE0CqkOc4q9oUmW1yo/edit?usp=sharing"",""อุตรดิตถ์!M354"")"),112883.69)</f>
        <v>112883.69</v>
      </c>
      <c r="O459" s="168">
        <f t="shared" ca="1" si="116"/>
        <v>59.00039722569214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IFERROR(__xludf.DUMMYFUNCTION("IMPORTRANGE(""https://docs.google.com/spreadsheets/d/11923uPwbBZFjjGgGUA6NLw09EwE0CqkOc4q9oUmW1yo/edit?usp=sharing"",""อุตรดิตถ์!M358"")"),112883.69)</f>
        <v>112883.69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IFERROR(__xludf.DUMMYFUNCTION("IMPORTRANGE(""https://docs.google.com/spreadsheets/d/11923uPwbBZFjjGgGUA6NLw09EwE0CqkOc4q9oUmW1yo/edit?usp=sharing"",""อุตรดิตถ์!J359"")"),26148)</f>
        <v>26148</v>
      </c>
      <c r="K464" s="268">
        <f t="shared" ref="K464:K515" ca="1" si="117">IF(I464&gt;0,J464*100/I464,0)</f>
        <v>96.351978775149234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IFERROR(__xludf.DUMMYFUNCTION("IMPORTRANGE(""https://docs.google.com/spreadsheets/d/11923uPwbBZFjjGgGUA6NLw09EwE0CqkOc4q9oUmW1yo/edit?usp=sharing"",""อุตรดิตถ์!J376"")"),26148)</f>
        <v>26148</v>
      </c>
      <c r="K481" s="201">
        <f t="shared" ca="1" si="117"/>
        <v>96.351978775149234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IFERROR(__xludf.DUMMYFUNCTION("IMPORTRANGE(""https://docs.google.com/spreadsheets/d/11923uPwbBZFjjGgGUA6NLw09EwE0CqkOc4q9oUmW1yo/edit?usp=sharing"",""อุตรดิตถ์!J377"")"),2671)</f>
        <v>2671</v>
      </c>
      <c r="K482" s="163">
        <f t="shared" ca="1" si="117"/>
        <v>96.635311143270627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IFERROR(__xludf.DUMMYFUNCTION("IMPORTRANGE(""https://docs.google.com/spreadsheets/d/11923uPwbBZFjjGgGUA6NLw09EwE0CqkOc4q9oUmW1yo/edit?usp=sharing"",""อุตรดิตถ์!J378"")"),25677)</f>
        <v>25677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IFERROR(__xludf.DUMMYFUNCTION("IMPORTRANGE(""https://docs.google.com/spreadsheets/d/11923uPwbBZFjjGgGUA6NLw09EwE0CqkOc4q9oUmW1yo/edit?usp=sharing"",""อุตรดิตถ์!J379"")"),2618)</f>
        <v>2618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IFERROR(__xludf.DUMMYFUNCTION("IMPORTRANGE(""https://docs.google.com/spreadsheets/d/11923uPwbBZFjjGgGUA6NLw09EwE0CqkOc4q9oUmW1yo/edit?usp=sharing"",""อุตรดิตถ์!J382"")"),471)</f>
        <v>471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IFERROR(__xludf.DUMMYFUNCTION("IMPORTRANGE(""https://docs.google.com/spreadsheets/d/11923uPwbBZFjjGgGUA6NLw09EwE0CqkOc4q9oUmW1yo/edit?usp=sharing"",""อุตรดิตถ์!J383"")"),53)</f>
        <v>53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IFERROR(__xludf.DUMMYFUNCTION("IMPORTRANGE(""https://docs.google.com/spreadsheets/d/11923uPwbBZFjjGgGUA6NLw09EwE0CqkOc4q9oUmW1yo/edit?usp=sharing"",""อุตรดิตถ์!J384"")"),471)</f>
        <v>471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IFERROR(__xludf.DUMMYFUNCTION("IMPORTRANGE(""https://docs.google.com/spreadsheets/d/11923uPwbBZFjjGgGUA6NLw09EwE0CqkOc4q9oUmW1yo/edit?usp=sharing"",""อุตรดิตถ์!J385"")"),53)</f>
        <v>53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IFERROR(__xludf.DUMMYFUNCTION("IMPORTRANGE(""https://docs.google.com/spreadsheets/d/11923uPwbBZFjjGgGUA6NLw09EwE0CqkOc4q9oUmW1yo/edit?usp=sharing"",""อุตรดิตถ์!J397"")"),1.7)</f>
        <v>1.7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IFERROR(__xludf.DUMMYFUNCTION("IMPORTRANGE(""https://docs.google.com/spreadsheets/d/11923uPwbBZFjjGgGUA6NLw09EwE0CqkOc4q9oUmW1yo/edit?usp=sharing"",""อุตรดิตถ์!J398"")"),2)</f>
        <v>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IFERROR(__xludf.DUMMYFUNCTION("IMPORTRANGE(""https://docs.google.com/spreadsheets/d/11923uPwbBZFjjGgGUA6NLw09EwE0CqkOc4q9oUmW1yo/edit?usp=sharing"",""อุตรดิตถ์!J399"")"),10.3)</f>
        <v>10.3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IFERROR(__xludf.DUMMYFUNCTION("IMPORTRANGE(""https://docs.google.com/spreadsheets/d/11923uPwbBZFjjGgGUA6NLw09EwE0CqkOc4q9oUmW1yo/edit?usp=sharing"",""อุตรดิตถ์!J420"")"),3)</f>
        <v>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IFERROR(__xludf.DUMMYFUNCTION("IMPORTRANGE(""https://docs.google.com/spreadsheets/d/11923uPwbBZFjjGgGUA6NLw09EwE0CqkOc4q9oUmW1yo/edit?usp=sharing"",""อุตรดิตถ์!J426"")"),3)</f>
        <v>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IFERROR(__xludf.DUMMYFUNCTION("IMPORTRANGE(""https://docs.google.com/spreadsheets/d/11923uPwbBZFjjGgGUA6NLw09EwE0CqkOc4q9oUmW1yo/edit?usp=sharing"",""อุตรดิตถ์!M428"")"),31899)</f>
        <v>31899</v>
      </c>
      <c r="O533" s="411">
        <f t="shared" ref="O533:O537" ca="1" si="118">+IF(L533&gt;0,N533*100/L533,0)</f>
        <v>92.891671520093183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IFERROR(__xludf.DUMMYFUNCTION("IMPORTRANGE(""https://docs.google.com/spreadsheets/d/11923uPwbBZFjjGgGUA6NLw09EwE0CqkOc4q9oUmW1yo/edit?usp=sharing"",""อุตรดิตถ์!M430"")"),31899)</f>
        <v>31899</v>
      </c>
      <c r="O535" s="168">
        <f t="shared" ca="1" si="118"/>
        <v>92.891671520093183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IFERROR(__xludf.DUMMYFUNCTION("IMPORTRANGE(""https://docs.google.com/spreadsheets/d/11923uPwbBZFjjGgGUA6NLw09EwE0CqkOc4q9oUmW1yo/edit?usp=sharing"",""อุตรดิตถ์!M432"")"),31899)</f>
        <v>31899</v>
      </c>
      <c r="O537" s="168">
        <f t="shared" ca="1" si="118"/>
        <v>92.891671520093183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IFERROR(__xludf.DUMMYFUNCTION("IMPORTRANGE(""https://docs.google.com/spreadsheets/d/11923uPwbBZFjjGgGUA6NLw09EwE0CqkOc4q9oUmW1yo/edit?usp=sharing"",""อุตรดิตถ์!M436"")"),13159)</f>
        <v>13159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IFERROR(__xludf.DUMMYFUNCTION("IMPORTRANGE(""https://docs.google.com/spreadsheets/d/11923uPwbBZFjjGgGUA6NLw09EwE0CqkOc4q9oUmW1yo/edit?usp=sharing"",""อุตรดิตถ์!J446"")"),4914)</f>
        <v>4914</v>
      </c>
      <c r="K551" s="410">
        <f ca="1">IF(I551&gt;0,J551*100/I551,0)</f>
        <v>98.28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IFERROR(__xludf.DUMMYFUNCTION("IMPORTRANGE(""https://docs.google.com/spreadsheets/d/11923uPwbBZFjjGgGUA6NLw09EwE0CqkOc4q9oUmW1yo/edit?usp=sharing"",""อุตรดิตถ์!M446"")"),291182.2)</f>
        <v>291182.2</v>
      </c>
      <c r="O551" s="411">
        <f t="shared" ref="O551:O555" ca="1" si="120">+IF(L551&gt;0,N551*100/L551,0)</f>
        <v>97.060733333333332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IFERROR(__xludf.DUMMYFUNCTION("IMPORTRANGE(""https://docs.google.com/spreadsheets/d/11923uPwbBZFjjGgGUA6NLw09EwE0CqkOc4q9oUmW1yo/edit?usp=sharing"",""อุตรดิตถ์!M448"")"),291182.2)</f>
        <v>291182.2</v>
      </c>
      <c r="O553" s="168">
        <f t="shared" ca="1" si="120"/>
        <v>97.060733333333332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IFERROR(__xludf.DUMMYFUNCTION("IMPORTRANGE(""https://docs.google.com/spreadsheets/d/11923uPwbBZFjjGgGUA6NLw09EwE0CqkOc4q9oUmW1yo/edit?usp=sharing"",""อุตรดิตถ์!M450"")"),291182.2)</f>
        <v>291182.2</v>
      </c>
      <c r="O555" s="168">
        <f t="shared" ca="1" si="120"/>
        <v>97.060733333333332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IFERROR(__xludf.DUMMYFUNCTION("IMPORTRANGE(""https://docs.google.com/spreadsheets/d/11923uPwbBZFjjGgGUA6NLw09EwE0CqkOc4q9oUmW1yo/edit?usp=sharing"",""อุตรดิตถ์!M454"")"),219782.2)</f>
        <v>219782.2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IFERROR(__xludf.DUMMYFUNCTION("IMPORTRANGE(""https://docs.google.com/spreadsheets/d/11923uPwbBZFjjGgGUA6NLw09EwE0CqkOc4q9oUmW1yo/edit?usp=sharing"",""อุตรดิตถ์!J455"")"),4914)</f>
        <v>4914</v>
      </c>
      <c r="K560" s="224">
        <f t="shared" ref="K560:K561" ca="1" si="121">IF(I560&gt;0,J560*100/I560,0)</f>
        <v>98.28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IFERROR(__xludf.DUMMYFUNCTION("IMPORTRANGE(""https://docs.google.com/spreadsheets/d/11923uPwbBZFjjGgGUA6NLw09EwE0CqkOc4q9oUmW1yo/edit?usp=sharing"",""อุตรดิตถ์!J456"")"),661)</f>
        <v>661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IFERROR(__xludf.DUMMYFUNCTION("IMPORTRANGE(""https://docs.google.com/spreadsheets/d/11923uPwbBZFjjGgGUA6NLw09EwE0CqkOc4q9oUmW1yo/edit?usp=sharing"",""อุตรดิตถ์!J459"")"),4092)</f>
        <v>4092</v>
      </c>
      <c r="K564" s="371">
        <f ca="1">IF(I564&gt;0,J564*100/I564,0)</f>
        <v>372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IFERROR(__xludf.DUMMYFUNCTION("IMPORTRANGE(""https://docs.google.com/spreadsheets/d/11923uPwbBZFjjGgGUA6NLw09EwE0CqkOc4q9oUmW1yo/edit?usp=sharing"",""อุตรดิตถ์!M459"")"),118304)</f>
        <v>118304</v>
      </c>
      <c r="O564" s="372">
        <f t="shared" ref="O564:O568" ca="1" si="122">+IF(L564&gt;0,N564*100/L564,0)</f>
        <v>92.947831552482711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IFERROR(__xludf.DUMMYFUNCTION("IMPORTRANGE(""https://docs.google.com/spreadsheets/d/11923uPwbBZFjjGgGUA6NLw09EwE0CqkOc4q9oUmW1yo/edit?usp=sharing"",""อุตรดิตถ์!M461"")"),118304)</f>
        <v>118304</v>
      </c>
      <c r="O566" s="168">
        <f t="shared" ca="1" si="122"/>
        <v>92.947831552482711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IFERROR(__xludf.DUMMYFUNCTION("IMPORTRANGE(""https://docs.google.com/spreadsheets/d/11923uPwbBZFjjGgGUA6NLw09EwE0CqkOc4q9oUmW1yo/edit?usp=sharing"",""อุตรดิตถ์!M463"")"),118304)</f>
        <v>118304</v>
      </c>
      <c r="O568" s="168">
        <f t="shared" ca="1" si="122"/>
        <v>92.947831552482711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IFERROR(__xludf.DUMMYFUNCTION("IMPORTRANGE(""https://docs.google.com/spreadsheets/d/11923uPwbBZFjjGgGUA6NLw09EwE0CqkOc4q9oUmW1yo/edit?usp=sharing"",""อุตรดิตถ์!M466"")"),95388)</f>
        <v>95388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IFERROR(__xludf.DUMMYFUNCTION("IMPORTRANGE(""https://docs.google.com/spreadsheets/d/11923uPwbBZFjjGgGUA6NLw09EwE0CqkOc4q9oUmW1yo/edit?usp=sharing"",""อุตรดิตถ์!M467"")"),22916)</f>
        <v>22916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IFERROR(__xludf.DUMMYFUNCTION("IMPORTRANGE(""https://docs.google.com/spreadsheets/d/11923uPwbBZFjjGgGUA6NLw09EwE0CqkOc4q9oUmW1yo/edit?usp=sharing"",""อุตรดิตถ์!J468"")"),4092)</f>
        <v>4092</v>
      </c>
      <c r="K573" s="201">
        <f ca="1">IF(I573&gt;0,J573*100/I573,0)</f>
        <v>372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IFERROR(__xludf.DUMMYFUNCTION("IMPORTRANGE(""https://docs.google.com/spreadsheets/d/11923uPwbBZFjjGgGUA6NLw09EwE0CqkOc4q9oUmW1yo/edit?usp=sharing"",""อุตรดิตถ์!J471"")"),349)</f>
        <v>349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IFERROR(__xludf.DUMMYFUNCTION("IMPORTRANGE(""https://docs.google.com/spreadsheets/d/11923uPwbBZFjjGgGUA6NLw09EwE0CqkOc4q9oUmW1yo/edit?usp=sharing"",""อุตรดิตถ์!J472"")"),2822)</f>
        <v>2822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IFERROR(__xludf.DUMMYFUNCTION("IMPORTRANGE(""https://docs.google.com/spreadsheets/d/11923uPwbBZFjjGgGUA6NLw09EwE0CqkOc4q9oUmW1yo/edit?usp=sharing"",""อุตรดิตถ์!J474"")"),920)</f>
        <v>920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IFERROR(__xludf.DUMMYFUNCTION("IMPORTRANGE(""https://docs.google.com/spreadsheets/d/11923uPwbBZFjjGgGUA6NLw09EwE0CqkOc4q9oUmW1yo/edit?usp=sharing"",""อุตรดิตถ์!J523"")"),11288891.2)</f>
        <v>11288891.199999999</v>
      </c>
      <c r="K628" s="342">
        <f t="shared" ref="K628:K635" ca="1" si="129">IF(I628&gt;0,J628*100/I628,0)</f>
        <v>77.935465547130065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IFERROR(__xludf.DUMMYFUNCTION("IMPORTRANGE(""https://docs.google.com/spreadsheets/d/11923uPwbBZFjjGgGUA6NLw09EwE0CqkOc4q9oUmW1yo/edit?usp=sharing"",""อุตรดิตถ์!J524"")"),816)</f>
        <v>816</v>
      </c>
      <c r="K629" s="342">
        <f t="shared" ca="1" si="129"/>
        <v>99.149453219927096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IFERROR(__xludf.DUMMYFUNCTION("IMPORTRANGE(""https://docs.google.com/spreadsheets/d/11923uPwbBZFjjGgGUA6NLw09EwE0CqkOc4q9oUmW1yo/edit?usp=sharing"",""อุตรดิตถ์!J525"")"),2288339.35)</f>
        <v>2288339.35</v>
      </c>
      <c r="K630" s="342">
        <f t="shared" ca="1" si="129"/>
        <v>11.849073280719479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IFERROR(__xludf.DUMMYFUNCTION("IMPORTRANGE(""https://docs.google.com/spreadsheets/d/11923uPwbBZFjjGgGUA6NLw09EwE0CqkOc4q9oUmW1yo/edit?usp=sharing"",""อุตรดิตถ์!J526"")"),355)</f>
        <v>355</v>
      </c>
      <c r="K631" s="342">
        <f t="shared" ca="1" si="129"/>
        <v>50.859598853868192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IFERROR(__xludf.DUMMYFUNCTION("IMPORTRANGE(""https://docs.google.com/spreadsheets/d/11923uPwbBZFjjGgGUA6NLw09EwE0CqkOc4q9oUmW1yo/edit?usp=sharing"",""อุตรดิตถ์!J527"")"),452973.8)</f>
        <v>452973.8</v>
      </c>
      <c r="K632" s="342">
        <f t="shared" ca="1" si="129"/>
        <v>16.435779232671475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IFERROR(__xludf.DUMMYFUNCTION("IMPORTRANGE(""https://docs.google.com/spreadsheets/d/11923uPwbBZFjjGgGUA6NLw09EwE0CqkOc4q9oUmW1yo/edit?usp=sharing"",""อุตรดิตถ์!J528"")"),53)</f>
        <v>53</v>
      </c>
      <c r="K633" s="342">
        <f t="shared" ca="1" si="129"/>
        <v>67.088607594936704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IFERROR(__xludf.DUMMYFUNCTION("IMPORTRANGE(""https://docs.google.com/spreadsheets/d/11923uPwbBZFjjGgGUA6NLw09EwE0CqkOc4q9oUmW1yo/edit?usp=sharing"",""อุตรดิตถ์!J529"")"),11860000)</f>
        <v>11860000</v>
      </c>
      <c r="K634" s="342">
        <f t="shared" ca="1" si="129"/>
        <v>79.066666666666663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IFERROR(__xludf.DUMMYFUNCTION("IMPORTRANGE(""https://docs.google.com/spreadsheets/d/11923uPwbBZFjjGgGUA6NLw09EwE0CqkOc4q9oUmW1yo/edit?usp=sharing"",""อุตรดิตถ์!J530"")"),270)</f>
        <v>270</v>
      </c>
      <c r="K635" s="487">
        <f t="shared" ca="1" si="129"/>
        <v>67.5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7026250</v>
      </c>
      <c r="M8" s="23">
        <f t="shared" ca="1" si="0"/>
        <v>4987311</v>
      </c>
      <c r="N8" s="23">
        <f t="shared" ca="1" si="0"/>
        <v>5191214.8100000005</v>
      </c>
      <c r="O8" s="22">
        <f t="shared" ref="O8:O16" ca="1" si="1">IF(L8&gt;0,N8*100/L8,0)</f>
        <v>73.883149759829223</v>
      </c>
      <c r="P8" s="22">
        <f t="shared" ref="P8:P16" ca="1" si="2">IF(M8&gt;0,N8*100/M8,0)</f>
        <v>104.08845187316372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7026250</v>
      </c>
      <c r="M10" s="30">
        <f t="shared" ca="1" si="4"/>
        <v>4987311</v>
      </c>
      <c r="N10" s="30">
        <f t="shared" ca="1" si="4"/>
        <v>5191214.8100000005</v>
      </c>
      <c r="O10" s="29">
        <f t="shared" ca="1" si="1"/>
        <v>73.883149759829223</v>
      </c>
      <c r="P10" s="29">
        <f t="shared" ca="1" si="2"/>
        <v>104.08845187316372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6786850</v>
      </c>
      <c r="M12" s="39">
        <f t="shared" ca="1" si="6"/>
        <v>4747911</v>
      </c>
      <c r="N12" s="39">
        <f t="shared" ca="1" si="6"/>
        <v>4953814.8100000005</v>
      </c>
      <c r="O12" s="39">
        <f t="shared" ca="1" si="1"/>
        <v>72.991370223299484</v>
      </c>
      <c r="P12" s="39">
        <f t="shared" ca="1" si="2"/>
        <v>104.33672429832826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4440850</v>
      </c>
      <c r="M14" s="39">
        <f t="shared" si="8"/>
        <v>0</v>
      </c>
      <c r="N14" s="39">
        <f t="shared" ca="1" si="8"/>
        <v>981366.23</v>
      </c>
      <c r="O14" s="39">
        <f t="shared" ca="1" si="1"/>
        <v>22.098612427800983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239400</v>
      </c>
      <c r="M16" s="39">
        <f t="shared" ca="1" si="10"/>
        <v>239400</v>
      </c>
      <c r="N16" s="39">
        <f t="shared" ca="1" si="10"/>
        <v>237400</v>
      </c>
      <c r="O16" s="50">
        <f t="shared" ca="1" si="1"/>
        <v>99.16457811194654</v>
      </c>
      <c r="P16" s="50">
        <f t="shared" ca="1" si="2"/>
        <v>99.16457811194654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4814855</v>
      </c>
      <c r="M18" s="23">
        <f t="shared" ca="1" si="11"/>
        <v>4987311</v>
      </c>
      <c r="N18" s="23">
        <f t="shared" ca="1" si="11"/>
        <v>4209848.58</v>
      </c>
      <c r="O18" s="22">
        <f t="shared" ref="O18:O20" ca="1" si="12">IF(L18&gt;0,N18*100/L18,0)</f>
        <v>87.434586919024554</v>
      </c>
      <c r="P18" s="22">
        <f t="shared" ref="P18:P26" ca="1" si="13">IF(M18&gt;0,N18*100/M18,0)</f>
        <v>84.411190318791029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4814855</v>
      </c>
      <c r="M20" s="30">
        <f t="shared" ca="1" si="15"/>
        <v>4987311</v>
      </c>
      <c r="N20" s="30">
        <f t="shared" ca="1" si="15"/>
        <v>4209848.58</v>
      </c>
      <c r="O20" s="29">
        <f t="shared" ca="1" si="12"/>
        <v>87.434586919024554</v>
      </c>
      <c r="P20" s="29">
        <f t="shared" ca="1" si="13"/>
        <v>84.411190318791029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4575455</v>
      </c>
      <c r="M22" s="42">
        <f t="shared" ca="1" si="18"/>
        <v>4747911</v>
      </c>
      <c r="N22" s="39">
        <f t="shared" ca="1" si="18"/>
        <v>3972448.58</v>
      </c>
      <c r="O22" s="39">
        <f t="shared" ca="1" si="17"/>
        <v>86.820842517301557</v>
      </c>
      <c r="P22" s="39">
        <f t="shared" ca="1" si="13"/>
        <v>83.667292415548644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2229455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239400</v>
      </c>
      <c r="M26" s="50">
        <f t="shared" ca="1" si="22"/>
        <v>239400</v>
      </c>
      <c r="N26" s="50">
        <f t="shared" ca="1" si="22"/>
        <v>237400</v>
      </c>
      <c r="O26" s="50">
        <f t="shared" ca="1" si="17"/>
        <v>99.16457811194654</v>
      </c>
      <c r="P26" s="50">
        <f t="shared" ca="1" si="13"/>
        <v>99.16457811194654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981366.23</v>
      </c>
      <c r="O28" s="22">
        <f t="shared" ref="O28:O30" ca="1" si="24">IF(L28&gt;0,N28*100/L28,0)</f>
        <v>44.377699596860808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981366.23</v>
      </c>
      <c r="O30" s="29">
        <f t="shared" ca="1" si="24"/>
        <v>44.377699596860808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981366.23</v>
      </c>
      <c r="O32" s="39">
        <f t="shared" ca="1" si="29"/>
        <v>44.377699596860808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981366.23</v>
      </c>
      <c r="O34" s="39">
        <f t="shared" ca="1" si="29"/>
        <v>44.377699596860808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4814855</v>
      </c>
      <c r="M37" s="55">
        <f t="shared" ca="1" si="33"/>
        <v>4987311</v>
      </c>
      <c r="N37" s="55">
        <f t="shared" ca="1" si="33"/>
        <v>4209848.58</v>
      </c>
      <c r="O37" s="56">
        <f t="shared" ca="1" si="29"/>
        <v>87.434586919024554</v>
      </c>
      <c r="P37" s="56">
        <f t="shared" ca="1" si="25"/>
        <v>84.411190318791029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784100</v>
      </c>
      <c r="N41" s="79">
        <f t="shared" ca="1" si="34"/>
        <v>694866.44</v>
      </c>
      <c r="O41" s="78">
        <f t="shared" ref="O41:O43" ca="1" si="35">IF(L41&gt;0,N41*100/L41,0)</f>
        <v>88.619619946435407</v>
      </c>
      <c r="P41" s="78">
        <f t="shared" ref="P41:P43" ca="1" si="36">IF(M41&gt;0,N41*100/M41,0)</f>
        <v>88.619619946435407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784100</v>
      </c>
      <c r="N43" s="79">
        <f t="shared" ca="1" si="38"/>
        <v>694866.44</v>
      </c>
      <c r="O43" s="78">
        <f t="shared" ca="1" si="35"/>
        <v>88.619619946435407</v>
      </c>
      <c r="P43" s="78">
        <f t="shared" ca="1" si="36"/>
        <v>88.619619946435407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IFERROR(__xludf.DUMMYFUNCTION("IMPORTRANGE(""https://docs.google.com/spreadsheets/d/1Yj_ptqi66GCucihVvJfMjLAmec39IyEx_6qawtMGysU/edit?usp=sharing"",""สบก!Q36"")"),784100)</f>
        <v>784100</v>
      </c>
      <c r="N45" s="50">
        <f ca="1">IFERROR(__xludf.DUMMYFUNCTION("IMPORTRANGE(""https://docs.google.com/spreadsheets/d/1Yj_ptqi66GCucihVvJfMjLAmec39IyEx_6qawtMGysU/edit?usp=sharing"",""สบก!R36"")"),694866.44)</f>
        <v>694866.44</v>
      </c>
      <c r="O45" s="39">
        <f ca="1">IF(L45&gt;0,N45*100/L45,0)</f>
        <v>88.619619946435407</v>
      </c>
      <c r="P45" s="39">
        <f ca="1">IF(M45&gt;0,N45*100/M45,0)</f>
        <v>88.619619946435407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828906</v>
      </c>
      <c r="N53" s="121">
        <f t="shared" ca="1" si="39"/>
        <v>812550</v>
      </c>
      <c r="O53" s="120">
        <f t="shared" ref="O53:O55" ca="1" si="40">IF(L53&gt;0,N53*100/L53,0)</f>
        <v>108.34</v>
      </c>
      <c r="P53" s="120">
        <f t="shared" ref="P53:P55" ca="1" si="41">IF(M53&gt;0,N53*100/M53,0)</f>
        <v>98.026796765857654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828906</v>
      </c>
      <c r="N55" s="121">
        <f t="shared" ca="1" si="43"/>
        <v>812550</v>
      </c>
      <c r="O55" s="120">
        <f t="shared" ca="1" si="40"/>
        <v>108.34</v>
      </c>
      <c r="P55" s="120">
        <f t="shared" ca="1" si="41"/>
        <v>98.026796765857654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IFERROR(__xludf.DUMMYFUNCTION("IMPORTRANGE(""https://docs.google.com/spreadsheets/d/1Yj_ptqi66GCucihVvJfMjLAmec39IyEx_6qawtMGysU/edit?usp=sharing"",""สบก!Z36"")"),828906)</f>
        <v>828906</v>
      </c>
      <c r="N57" s="50">
        <f ca="1">IFERROR(__xludf.DUMMYFUNCTION("IMPORTRANGE(""https://docs.google.com/spreadsheets/d/1Yj_ptqi66GCucihVvJfMjLAmec39IyEx_6qawtMGysU/edit?usp=sharing"",""สบก!AA36"")"),812550)</f>
        <v>812550</v>
      </c>
      <c r="O57" s="39">
        <f ca="1">IF(L57&gt;0,N57*100/L57,0)</f>
        <v>108.34</v>
      </c>
      <c r="P57" s="39">
        <f ca="1">IF(M57&gt;0,N57*100/M57,0)</f>
        <v>98.026796765857654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868300</v>
      </c>
      <c r="N66" s="152">
        <f t="shared" ca="1" si="45"/>
        <v>748886.14</v>
      </c>
      <c r="O66" s="151">
        <f t="shared" ref="O66:O68" ca="1" si="46">IF(L66&gt;0,N66*100/L66,0)</f>
        <v>90.281632308619649</v>
      </c>
      <c r="P66" s="151">
        <f t="shared" ref="P66:P68" ca="1" si="47">IF(M66&gt;0,N66*100/M66,0)</f>
        <v>86.247396061269143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868300</v>
      </c>
      <c r="N68" s="88">
        <f t="shared" ca="1" si="49"/>
        <v>748886.14</v>
      </c>
      <c r="O68" s="156">
        <f t="shared" ca="1" si="46"/>
        <v>90.281632308619649</v>
      </c>
      <c r="P68" s="156">
        <f t="shared" ca="1" si="47"/>
        <v>86.247396061269143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IFERROR(__xludf.DUMMYFUNCTION("IMPORTRANGE(""https://docs.google.com/spreadsheets/d/1Yj_ptqi66GCucihVvJfMjLAmec39IyEx_6qawtMGysU/edit?usp=sharing"",""สบก!AJ36"")"),748886.14)</f>
        <v>748886.14</v>
      </c>
      <c r="O70" s="168">
        <f ca="1">IF(L70&gt;0,N70*100/L70,0)</f>
        <v>90.281632308619649</v>
      </c>
      <c r="P70" s="168">
        <f ca="1">IF(M70&gt;0,N70*100/M70,0)</f>
        <v>86.247396061269143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158150</v>
      </c>
      <c r="O94" s="151">
        <f t="shared" ref="O94:O96" ca="1" si="53">IF(L94&gt;0,N94*100/L94,0)</f>
        <v>73.729603729603724</v>
      </c>
      <c r="P94" s="151">
        <f t="shared" ref="P94:P96" ca="1" si="54">IF(M94&gt;0,N94*100/M94,0)</f>
        <v>73.729603729603724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158150</v>
      </c>
      <c r="O96" s="156">
        <f t="shared" ca="1" si="53"/>
        <v>73.729603729603724</v>
      </c>
      <c r="P96" s="156">
        <f t="shared" ca="1" si="54"/>
        <v>73.729603729603724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IFERROR(__xludf.DUMMYFUNCTION("IMPORTRANGE(""https://docs.google.com/spreadsheets/d/1Yj_ptqi66GCucihVvJfMjLAmec39IyEx_6qawtMGysU/edit?usp=sharing"",""สบก!AR36"")"),122100)</f>
        <v>122100</v>
      </c>
      <c r="N98" s="168">
        <f ca="1">IFERROR(__xludf.DUMMYFUNCTION("IMPORTRANGE(""https://docs.google.com/spreadsheets/d/1Yj_ptqi66GCucihVvJfMjLAmec39IyEx_6qawtMGysU/edit?usp=sharing"",""สบก!AS36"")"),65750)</f>
        <v>65750</v>
      </c>
      <c r="O98" s="168">
        <f ca="1">IF(L98&gt;0,N98*100/L98,0)</f>
        <v>53.849303849303851</v>
      </c>
      <c r="P98" s="168">
        <f ca="1">IF(M98&gt;0,N98*100/M98,0)</f>
        <v>53.849303849303851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137600</v>
      </c>
      <c r="M140" s="152">
        <f t="shared" ca="1" si="64"/>
        <v>137600</v>
      </c>
      <c r="N140" s="152">
        <f t="shared" ca="1" si="64"/>
        <v>130310</v>
      </c>
      <c r="O140" s="151">
        <f t="shared" ref="O140:O142" ca="1" si="65">IF(L140&gt;0,N140*100/L140,0)</f>
        <v>94.702034883720927</v>
      </c>
      <c r="P140" s="151">
        <f t="shared" ref="P140:P142" ca="1" si="66">IF(M140&gt;0,N140*100/M140,0)</f>
        <v>94.702034883720927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137600</v>
      </c>
      <c r="M142" s="88">
        <f t="shared" ca="1" si="68"/>
        <v>137600</v>
      </c>
      <c r="N142" s="88">
        <f t="shared" ca="1" si="68"/>
        <v>130310</v>
      </c>
      <c r="O142" s="156">
        <f t="shared" ca="1" si="65"/>
        <v>94.702034883720927</v>
      </c>
      <c r="P142" s="156">
        <f t="shared" ca="1" si="66"/>
        <v>94.702034883720927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137600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IFERROR(__xludf.DUMMYFUNCTION("IMPORTRANGE(""https://docs.google.com/spreadsheets/d/1Yj_ptqi66GCucihVvJfMjLAmec39IyEx_6qawtMGysU/edit?usp=sharing"",""สบก!BK36"")"),130310)</f>
        <v>130310</v>
      </c>
      <c r="O144" s="168">
        <f ca="1">IF(L144&gt;0,N144*100/L144,0)</f>
        <v>94.702034883720927</v>
      </c>
      <c r="P144" s="168">
        <f ca="1">IF(M144&gt;0,N144*100/M144,0)</f>
        <v>94.702034883720927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IFERROR(__xludf.DUMMYFUNCTION("IMPORTRANGE(""https://docs.google.com/spreadsheets/d/1Yj_ptqi66GCucihVvJfMjLAmec39IyEx_6qawtMGysU/edit?usp=sharing"",""สบก!BG36"")"),137600)</f>
        <v>137600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159942</v>
      </c>
      <c r="O250" s="151">
        <f t="shared" ref="O250:O252" ca="1" si="78">IF(L250&gt;0,N250*100/L250,0)</f>
        <v>78.634218289085553</v>
      </c>
      <c r="P250" s="151">
        <f t="shared" ref="P250:P252" ca="1" si="79">IF(M250&gt;0,N250*100/M250,0)</f>
        <v>78.634218289085553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159942</v>
      </c>
      <c r="O252" s="156">
        <f t="shared" ca="1" si="78"/>
        <v>78.634218289085553</v>
      </c>
      <c r="P252" s="156">
        <f t="shared" ca="1" si="79"/>
        <v>78.634218289085553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IFERROR(__xludf.DUMMYFUNCTION("IMPORTRANGE(""https://docs.google.com/spreadsheets/d/1Yj_ptqi66GCucihVvJfMjLAmec39IyEx_6qawtMGysU/edit?usp=sharing"",""สบก!CC36"")"),159942)</f>
        <v>159942</v>
      </c>
      <c r="O254" s="168">
        <f ca="1">IF(L254&gt;0,N254*100/L254,0)</f>
        <v>78.634218289085553</v>
      </c>
      <c r="P254" s="168">
        <f ca="1">IF(M254&gt;0,N254*100/M254,0)</f>
        <v>78.634218289085553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185600</v>
      </c>
      <c r="N271" s="152">
        <f t="shared" ca="1" si="83"/>
        <v>161692</v>
      </c>
      <c r="O271" s="151">
        <f t="shared" ref="O271:O273" ca="1" si="84">IF(L271&gt;0,N271*100/L271,0)</f>
        <v>88.067538126361654</v>
      </c>
      <c r="P271" s="151">
        <f t="shared" ref="P271:P273" ca="1" si="85">IF(M271&gt;0,N271*100/M271,0)</f>
        <v>87.118534482758619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185600</v>
      </c>
      <c r="N273" s="88">
        <f t="shared" ca="1" si="87"/>
        <v>161692</v>
      </c>
      <c r="O273" s="156">
        <f t="shared" ca="1" si="84"/>
        <v>88.067538126361654</v>
      </c>
      <c r="P273" s="156">
        <f t="shared" ca="1" si="85"/>
        <v>87.118534482758619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IFERROR(__xludf.DUMMYFUNCTION("IMPORTRANGE(""https://docs.google.com/spreadsheets/d/1Yj_ptqi66GCucihVvJfMjLAmec39IyEx_6qawtMGysU/edit?usp=sharing"",""สบก!CK36"")"),185600)</f>
        <v>185600</v>
      </c>
      <c r="N275" s="168">
        <f ca="1">IFERROR(__xludf.DUMMYFUNCTION("IMPORTRANGE(""https://docs.google.com/spreadsheets/d/1Yj_ptqi66GCucihVvJfMjLAmec39IyEx_6qawtMGysU/edit?usp=sharing"",""สบก!CL36"")"),161692)</f>
        <v>161692</v>
      </c>
      <c r="O275" s="168">
        <f ca="1">IF(L275&gt;0,N275*100/L275,0)</f>
        <v>88.067538126361654</v>
      </c>
      <c r="P275" s="168">
        <f ca="1">IF(M275&gt;0,N275*100/M275,0)</f>
        <v>87.118534482758619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512600</v>
      </c>
      <c r="M310" s="152">
        <f t="shared" ca="1" si="93"/>
        <v>512600</v>
      </c>
      <c r="N310" s="152">
        <f t="shared" ca="1" si="93"/>
        <v>385875</v>
      </c>
      <c r="O310" s="151">
        <f t="shared" ref="O310:O312" ca="1" si="94">IF(L310&gt;0,N310*100/L310,0)</f>
        <v>75.277994537651196</v>
      </c>
      <c r="P310" s="151">
        <f t="shared" ref="P310:P312" ca="1" si="95">IF(M310&gt;0,N310*100/M310,0)</f>
        <v>75.277994537651196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512600</v>
      </c>
      <c r="M312" s="88">
        <f t="shared" ca="1" si="97"/>
        <v>512600</v>
      </c>
      <c r="N312" s="88">
        <f t="shared" ca="1" si="97"/>
        <v>385875</v>
      </c>
      <c r="O312" s="156">
        <f t="shared" ca="1" si="94"/>
        <v>75.277994537651196</v>
      </c>
      <c r="P312" s="156">
        <f t="shared" ca="1" si="95"/>
        <v>75.277994537651196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512600</v>
      </c>
      <c r="M314" s="167">
        <f ca="1">IFERROR(__xludf.DUMMYFUNCTION("IMPORTRANGE(""https://docs.google.com/spreadsheets/d/1Yj_ptqi66GCucihVvJfMjLAmec39IyEx_6qawtMGysU/edit?usp=sharing"",""สบก!DC36"")"),512600)</f>
        <v>512600</v>
      </c>
      <c r="N314" s="168">
        <f ca="1">IFERROR(__xludf.DUMMYFUNCTION("IMPORTRANGE(""https://docs.google.com/spreadsheets/d/1Yj_ptqi66GCucihVvJfMjLAmec39IyEx_6qawtMGysU/edit?usp=sharing"",""สบก!DD36"")"),385875)</f>
        <v>385875</v>
      </c>
      <c r="O314" s="168">
        <f ca="1">IF(L314&gt;0,N314*100/L314,0)</f>
        <v>75.277994537651196</v>
      </c>
      <c r="P314" s="168">
        <f ca="1">IF(M314&gt;0,N314*100/M314,0)</f>
        <v>75.277994537651196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IFERROR(__xludf.DUMMYFUNCTION("IMPORTRANGE(""https://docs.google.com/spreadsheets/d/1Yj_ptqi66GCucihVvJfMjLAmec39IyEx_6qawtMGysU/edit?usp=sharing"",""สบก!CZ36"")"),512600)</f>
        <v>512600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IFERROR(__xludf.DUMMYFUNCTION("IMPORTRANGE(""https://docs.google.com/spreadsheets/d/11923uPwbBZFjjGgGUA6NLw09EwE0CqkOc4q9oUmW1yo/edit?usp=sharing"",""อุทัยธานี!J228"")"),188)</f>
        <v>188</v>
      </c>
      <c r="K328" s="317">
        <f ca="1">IF(I328&gt;0,J328*100/I328,0)</f>
        <v>87.441860465116278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1057670</v>
      </c>
      <c r="M329" s="152">
        <f t="shared" ca="1" si="98"/>
        <v>1110420</v>
      </c>
      <c r="N329" s="152">
        <f t="shared" ca="1" si="98"/>
        <v>887027</v>
      </c>
      <c r="O329" s="151">
        <f t="shared" ref="O329:O331" ca="1" si="99">IF(L329&gt;0,N329*100/L329,0)</f>
        <v>83.8661397222196</v>
      </c>
      <c r="P329" s="151">
        <f t="shared" ref="P329:P331" ca="1" si="100">IF(M329&gt;0,N329*100/M329,0)</f>
        <v>79.882116676572835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1057670</v>
      </c>
      <c r="M331" s="88">
        <f t="shared" ca="1" si="102"/>
        <v>1110420</v>
      </c>
      <c r="N331" s="88">
        <f t="shared" ca="1" si="102"/>
        <v>887027</v>
      </c>
      <c r="O331" s="156">
        <f t="shared" ca="1" si="99"/>
        <v>83.8661397222196</v>
      </c>
      <c r="P331" s="156">
        <f t="shared" ca="1" si="100"/>
        <v>79.882116676572835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IFERROR(__xludf.DUMMYFUNCTION("IMPORTRANGE(""https://docs.google.com/spreadsheets/d/1Yj_ptqi66GCucihVvJfMjLAmec39IyEx_6qawtMGysU/edit?usp=sharing"",""สบก!DL36"")"),963420)</f>
        <v>963420</v>
      </c>
      <c r="N333" s="168">
        <f ca="1">IFERROR(__xludf.DUMMYFUNCTION("IMPORTRANGE(""https://docs.google.com/spreadsheets/d/1Yj_ptqi66GCucihVvJfMjLAmec39IyEx_6qawtMGysU/edit?usp=sharing"",""สบก!DM36"")"),742027)</f>
        <v>742027</v>
      </c>
      <c r="O333" s="168">
        <f ca="1">IF(L333&gt;0,N333*100/L333,0)</f>
        <v>81.481436744375017</v>
      </c>
      <c r="P333" s="168">
        <f ca="1">IF(M333&gt;0,N333*100/M333,0)</f>
        <v>77.020095077951467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98.639455782312922</v>
      </c>
      <c r="P337" s="50">
        <f ca="1">IF(M337&gt;0,N337*100/M337,0)</f>
        <v>98.639455782312922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IFERROR(__xludf.DUMMYFUNCTION("IMPORTRANGE(""https://docs.google.com/spreadsheets/d/11923uPwbBZFjjGgGUA6NLw09EwE0CqkOc4q9oUmW1yo/edit?usp=sharing"",""อุทัยธานี!J234"")"),201)</f>
        <v>201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IFERROR(__xludf.DUMMYFUNCTION("IMPORTRANGE(""https://docs.google.com/spreadsheets/d/11923uPwbBZFjjGgGUA6NLw09EwE0CqkOc4q9oUmW1yo/edit?usp=sharing"",""อุทัยธานี!J235"")"),2065.87)</f>
        <v>2065.87</v>
      </c>
      <c r="K340" s="342">
        <f t="shared" ca="1" si="103"/>
        <v>103.29349999999999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IFERROR(__xludf.DUMMYFUNCTION("IMPORTRANGE(""https://docs.google.com/spreadsheets/d/11923uPwbBZFjjGgGUA6NLw09EwE0CqkOc4q9oUmW1yo/edit?usp=sharing"",""อุทัยธานี!J236"")"),312)</f>
        <v>312</v>
      </c>
      <c r="K341" s="342">
        <f t="shared" ca="1" si="103"/>
        <v>145.11627906976744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IFERROR(__xludf.DUMMYFUNCTION("IMPORTRANGE(""https://docs.google.com/spreadsheets/d/11923uPwbBZFjjGgGUA6NLw09EwE0CqkOc4q9oUmW1yo/edit?usp=sharing"",""อุทัยธานี!J237"")"),4252.68)</f>
        <v>4252.68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IFERROR(__xludf.DUMMYFUNCTION("IMPORTRANGE(""https://docs.google.com/spreadsheets/d/11923uPwbBZFjjGgGUA6NLw09EwE0CqkOc4q9oUmW1yo/edit?usp=sharing"",""อุทัยธานี!J240"")"),188)</f>
        <v>188</v>
      </c>
      <c r="K345" s="342">
        <f t="shared" ca="1" si="103"/>
        <v>87.441860465116278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IFERROR(__xludf.DUMMYFUNCTION("IMPORTRANGE(""https://docs.google.com/spreadsheets/d/11923uPwbBZFjjGgGUA6NLw09EwE0CqkOc4q9oUmW1yo/edit?usp=sharing"",""อุทัยธานี!J241"")"),2997.3)</f>
        <v>2997.3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IFERROR(__xludf.DUMMYFUNCTION("IMPORTRANGE(""https://docs.google.com/spreadsheets/d/11923uPwbBZFjjGgGUA6NLw09EwE0CqkOc4q9oUmW1yo/edit?usp=sharing"",""อุทัยธานี!M242"")"),981366.23)</f>
        <v>981366.23</v>
      </c>
      <c r="O347" s="357">
        <f ca="1">+IF(L347&gt;0,N347*100/L347,0)</f>
        <v>44.377699596860808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IFERROR(__xludf.DUMMYFUNCTION("IMPORTRANGE(""https://docs.google.com/spreadsheets/d/11923uPwbBZFjjGgGUA6NLw09EwE0CqkOc4q9oUmW1yo/edit?usp=sharing"",""อุทัยธานี!M244"")"),255522.9)</f>
        <v>255522.9</v>
      </c>
      <c r="O349" s="372">
        <f ca="1">+IF(L349&gt;0,N349*100/L349,0)</f>
        <v>84.286482385538989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IFERROR(__xludf.DUMMYFUNCTION("IMPORTRANGE(""https://docs.google.com/spreadsheets/d/11923uPwbBZFjjGgGUA6NLw09EwE0CqkOc4q9oUmW1yo/edit?usp=sharing"",""อุทัยธานี!M247"")"),255522.9)</f>
        <v>255522.9</v>
      </c>
      <c r="O352" s="165">
        <f t="shared" ca="1" si="105"/>
        <v>84.286482385538989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IFERROR(__xludf.DUMMYFUNCTION("IMPORTRANGE(""https://docs.google.com/spreadsheets/d/11923uPwbBZFjjGgGUA6NLw09EwE0CqkOc4q9oUmW1yo/edit?usp=sharing"",""อุทัยธานี!M249"")"),255522.9)</f>
        <v>255522.9</v>
      </c>
      <c r="O354" s="168">
        <f t="shared" ca="1" si="105"/>
        <v>84.286482385538989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IFERROR(__xludf.DUMMYFUNCTION("IMPORTRANGE(""https://docs.google.com/spreadsheets/d/11923uPwbBZFjjGgGUA6NLw09EwE0CqkOc4q9oUmW1yo/edit?usp=sharing"",""อุทัยธานี!M252"")"),108362.9)</f>
        <v>108362.9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IFERROR(__xludf.DUMMYFUNCTION("IMPORTRANGE(""https://docs.google.com/spreadsheets/d/11923uPwbBZFjjGgGUA6NLw09EwE0CqkOc4q9oUmW1yo/edit?usp=sharing"",""อุทัยธานี!M275"")"),302752)</f>
        <v>302752</v>
      </c>
      <c r="O380" s="372">
        <f ca="1">+IF(L380&gt;0,N380*100/L380,0)</f>
        <v>29.435694006922567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IFERROR(__xludf.DUMMYFUNCTION("IMPORTRANGE(""https://docs.google.com/spreadsheets/d/11923uPwbBZFjjGgGUA6NLw09EwE0CqkOc4q9oUmW1yo/edit?usp=sharing"",""อุทัยธานี!M278"")"),302752)</f>
        <v>302752</v>
      </c>
      <c r="O383" s="165">
        <f t="shared" ca="1" si="109"/>
        <v>29.435694006922567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IFERROR(__xludf.DUMMYFUNCTION("IMPORTRANGE(""https://docs.google.com/spreadsheets/d/11923uPwbBZFjjGgGUA6NLw09EwE0CqkOc4q9oUmW1yo/edit?usp=sharing"",""อุทัยธานี!M280"")"),302752)</f>
        <v>302752</v>
      </c>
      <c r="O385" s="168">
        <f t="shared" ca="1" si="109"/>
        <v>29.435694006922567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IFERROR(__xludf.DUMMYFUNCTION("IMPORTRANGE(""https://docs.google.com/spreadsheets/d/11923uPwbBZFjjGgGUA6NLw09EwE0CqkOc4q9oUmW1yo/edit?usp=sharing"",""อุทัยธานี!M283"")"),81942)</f>
        <v>81942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IFERROR(__xludf.DUMMYFUNCTION("IMPORTRANGE(""https://docs.google.com/spreadsheets/d/11923uPwbBZFjjGgGUA6NLw09EwE0CqkOc4q9oUmW1yo/edit?usp=sharing"",""อุทัยธานี!M284"")"),22810)</f>
        <v>22810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IFERROR(__xludf.DUMMYFUNCTION("IMPORTRANGE(""https://docs.google.com/spreadsheets/d/11923uPwbBZFjjGgGUA6NLw09EwE0CqkOc4q9oUmW1yo/edit?usp=sharing"",""อุทัยธานี!M296"")"),166744)</f>
        <v>166744</v>
      </c>
      <c r="O401" s="372">
        <f ca="1">+IF(L401&gt;0,N401*100/L401,0)</f>
        <v>93.729061270376619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IFERROR(__xludf.DUMMYFUNCTION("IMPORTRANGE(""https://docs.google.com/spreadsheets/d/11923uPwbBZFjjGgGUA6NLw09EwE0CqkOc4q9oUmW1yo/edit?usp=sharing"",""อุทัยธานี!M299"")"),166744)</f>
        <v>166744</v>
      </c>
      <c r="O404" s="168">
        <f t="shared" ca="1" si="112"/>
        <v>93.729061270376619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IFERROR(__xludf.DUMMYFUNCTION("IMPORTRANGE(""https://docs.google.com/spreadsheets/d/11923uPwbBZFjjGgGUA6NLw09EwE0CqkOc4q9oUmW1yo/edit?usp=sharing"",""อุทัยธานี!M301"")"),166744)</f>
        <v>166744</v>
      </c>
      <c r="O406" s="168">
        <f t="shared" ca="1" si="112"/>
        <v>93.729061270376619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IFERROR(__xludf.DUMMYFUNCTION("IMPORTRANGE(""https://docs.google.com/spreadsheets/d/11923uPwbBZFjjGgGUA6NLw09EwE0CqkOc4q9oUmW1yo/edit?usp=sharing"",""อุทัยธานี!M305"")"),18744)</f>
        <v>18744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IFERROR(__xludf.DUMMYFUNCTION("IMPORTRANGE(""https://docs.google.com/spreadsheets/d/11923uPwbBZFjjGgGUA6NLw09EwE0CqkOc4q9oUmW1yo/edit?usp=sharing"",""อุทัยธานี!M350"")"),55590)</f>
        <v>55590</v>
      </c>
      <c r="O455" s="372">
        <f t="shared" ref="O455:O459" ca="1" si="116">+IF(L455&gt;0,N455*100/L455,0)</f>
        <v>17.345423229574898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IFERROR(__xludf.DUMMYFUNCTION("IMPORTRANGE(""https://docs.google.com/spreadsheets/d/11923uPwbBZFjjGgGUA6NLw09EwE0CqkOc4q9oUmW1yo/edit?usp=sharing"",""อุทัยธานี!M352"")"),55590)</f>
        <v>55590</v>
      </c>
      <c r="O457" s="168">
        <f t="shared" ca="1" si="116"/>
        <v>17.345423229574898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IFERROR(__xludf.DUMMYFUNCTION("IMPORTRANGE(""https://docs.google.com/spreadsheets/d/11923uPwbBZFjjGgGUA6NLw09EwE0CqkOc4q9oUmW1yo/edit?usp=sharing"",""อุทัยธานี!M354"")"),55590)</f>
        <v>55590</v>
      </c>
      <c r="O459" s="168">
        <f t="shared" ca="1" si="116"/>
        <v>17.345423229574898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IFERROR(__xludf.DUMMYFUNCTION("IMPORTRANGE(""https://docs.google.com/spreadsheets/d/11923uPwbBZFjjGgGUA6NLw09EwE0CqkOc4q9oUmW1yo/edit?usp=sharing"",""อุทัยธานี!M358"")"),55590)</f>
        <v>55590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IFERROR(__xludf.DUMMYFUNCTION("IMPORTRANGE(""https://docs.google.com/spreadsheets/d/11923uPwbBZFjjGgGUA6NLw09EwE0CqkOc4q9oUmW1yo/edit?usp=sharing"",""อุทัยธานี!J392"")"),1787)</f>
        <v>1787</v>
      </c>
      <c r="K497" s="444">
        <f t="shared" ca="1" si="117"/>
        <v>24.237081242370813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IFERROR(__xludf.DUMMYFUNCTION("IMPORTRANGE(""https://docs.google.com/spreadsheets/d/11923uPwbBZFjjGgGUA6NLw09EwE0CqkOc4q9oUmW1yo/edit?usp=sharing"",""อุทัยธานี!J393"")"),1787)</f>
        <v>1787</v>
      </c>
      <c r="K498" s="163">
        <f t="shared" ca="1" si="117"/>
        <v>24.237081242370813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IFERROR(__xludf.DUMMYFUNCTION("IMPORTRANGE(""https://docs.google.com/spreadsheets/d/11923uPwbBZFjjGgGUA6NLw09EwE0CqkOc4q9oUmW1yo/edit?usp=sharing"",""อุทัยธานี!J394"")"),107)</f>
        <v>107</v>
      </c>
      <c r="K499" s="201">
        <f t="shared" ca="1" si="117"/>
        <v>25.970873786407768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IFERROR(__xludf.DUMMYFUNCTION("IMPORTRANGE(""https://docs.google.com/spreadsheets/d/11923uPwbBZFjjGgGUA6NLw09EwE0CqkOc4q9oUmW1yo/edit?usp=sharing"",""อุทัยธานี!J395"")"),1676)</f>
        <v>1676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IFERROR(__xludf.DUMMYFUNCTION("IMPORTRANGE(""https://docs.google.com/spreadsheets/d/11923uPwbBZFjjGgGUA6NLw09EwE0CqkOc4q9oUmW1yo/edit?usp=sharing"",""อุทัยธานี!J396"")"),99)</f>
        <v>99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IFERROR(__xludf.DUMMYFUNCTION("IMPORTRANGE(""https://docs.google.com/spreadsheets/d/11923uPwbBZFjjGgGUA6NLw09EwE0CqkOc4q9oUmW1yo/edit?usp=sharing"",""อุทัยธานี!J397"")"),1213)</f>
        <v>1213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IFERROR(__xludf.DUMMYFUNCTION("IMPORTRANGE(""https://docs.google.com/spreadsheets/d/11923uPwbBZFjjGgGUA6NLw09EwE0CqkOc4q9oUmW1yo/edit?usp=sharing"",""อุทัยธานี!J398"")"),71)</f>
        <v>71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IFERROR(__xludf.DUMMYFUNCTION("IMPORTRANGE(""https://docs.google.com/spreadsheets/d/11923uPwbBZFjjGgGUA6NLw09EwE0CqkOc4q9oUmW1yo/edit?usp=sharing"",""อุทัยธานี!J399"")"),437)</f>
        <v>437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IFERROR(__xludf.DUMMYFUNCTION("IMPORTRANGE(""https://docs.google.com/spreadsheets/d/11923uPwbBZFjjGgGUA6NLw09EwE0CqkOc4q9oUmW1yo/edit?usp=sharing"",""อุทัยธานี!J400"")"),27)</f>
        <v>27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IFERROR(__xludf.DUMMYFUNCTION("IMPORTRANGE(""https://docs.google.com/spreadsheets/d/11923uPwbBZFjjGgGUA6NLw09EwE0CqkOc4q9oUmW1yo/edit?usp=sharing"",""อุทัยธานี!J403"")"),111)</f>
        <v>111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IFERROR(__xludf.DUMMYFUNCTION("IMPORTRANGE(""https://docs.google.com/spreadsheets/d/11923uPwbBZFjjGgGUA6NLw09EwE0CqkOc4q9oUmW1yo/edit?usp=sharing"",""อุทัยธานี!J404"")"),8)</f>
        <v>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IFERROR(__xludf.DUMMYFUNCTION("IMPORTRANGE(""https://docs.google.com/spreadsheets/d/11923uPwbBZFjjGgGUA6NLw09EwE0CqkOc4q9oUmW1yo/edit?usp=sharing"",""อุทัยธานี!J405"")"),53)</f>
        <v>53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IFERROR(__xludf.DUMMYFUNCTION("IMPORTRANGE(""https://docs.google.com/spreadsheets/d/11923uPwbBZFjjGgGUA6NLw09EwE0CqkOc4q9oUmW1yo/edit?usp=sharing"",""อุทัยธานี!J459"")"),6636)</f>
        <v>6636</v>
      </c>
      <c r="K564" s="371">
        <f ca="1">IF(I564&gt;0,J564*100/I564,0)</f>
        <v>428.12903225806451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IFERROR(__xludf.DUMMYFUNCTION("IMPORTRANGE(""https://docs.google.com/spreadsheets/d/11923uPwbBZFjjGgGUA6NLw09EwE0CqkOc4q9oUmW1yo/edit?usp=sharing"",""อุทัยธานี!M459"")"),96407.33)</f>
        <v>96407.33</v>
      </c>
      <c r="O564" s="372">
        <f t="shared" ref="O564:O568" ca="1" si="122">+IF(L564&gt;0,N564*100/L564,0)</f>
        <v>70.432006136762126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IFERROR(__xludf.DUMMYFUNCTION("IMPORTRANGE(""https://docs.google.com/spreadsheets/d/11923uPwbBZFjjGgGUA6NLw09EwE0CqkOc4q9oUmW1yo/edit?usp=sharing"",""อุทัยธานี!M461"")"),96407.33)</f>
        <v>96407.33</v>
      </c>
      <c r="O566" s="168">
        <f t="shared" ca="1" si="122"/>
        <v>70.432006136762126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IFERROR(__xludf.DUMMYFUNCTION("IMPORTRANGE(""https://docs.google.com/spreadsheets/d/11923uPwbBZFjjGgGUA6NLw09EwE0CqkOc4q9oUmW1yo/edit?usp=sharing"",""อุทัยธานี!M463"")"),96407.33)</f>
        <v>96407.33</v>
      </c>
      <c r="O568" s="168">
        <f t="shared" ca="1" si="122"/>
        <v>70.432006136762126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IFERROR(__xludf.DUMMYFUNCTION("IMPORTRANGE(""https://docs.google.com/spreadsheets/d/11923uPwbBZFjjGgGUA6NLw09EwE0CqkOc4q9oUmW1yo/edit?usp=sharing"",""อุทัยธานี!M466"")"),69765.33)</f>
        <v>69765.33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IFERROR(__xludf.DUMMYFUNCTION("IMPORTRANGE(""https://docs.google.com/spreadsheets/d/11923uPwbBZFjjGgGUA6NLw09EwE0CqkOc4q9oUmW1yo/edit?usp=sharing"",""อุทัยธานี!M467"")"),26642)</f>
        <v>26642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IFERROR(__xludf.DUMMYFUNCTION("IMPORTRANGE(""https://docs.google.com/spreadsheets/d/11923uPwbBZFjjGgGUA6NLw09EwE0CqkOc4q9oUmW1yo/edit?usp=sharing"",""อุทัยธานี!J468"")"),6636)</f>
        <v>6636</v>
      </c>
      <c r="K573" s="201">
        <f ca="1">IF(I573&gt;0,J573*100/I573,0)</f>
        <v>428.12903225806451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IFERROR(__xludf.DUMMYFUNCTION("IMPORTRANGE(""https://docs.google.com/spreadsheets/d/11923uPwbBZFjjGgGUA6NLw09EwE0CqkOc4q9oUmW1yo/edit?usp=sharing"",""อุทัยธานี!J471"")"),713)</f>
        <v>713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IFERROR(__xludf.DUMMYFUNCTION("IMPORTRANGE(""https://docs.google.com/spreadsheets/d/11923uPwbBZFjjGgGUA6NLw09EwE0CqkOc4q9oUmW1yo/edit?usp=sharing"",""อุทัยธานี!J472"")"),5923)</f>
        <v>5923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IFERROR(__xludf.DUMMYFUNCTION("IMPORTRANGE(""https://docs.google.com/spreadsheets/d/11923uPwbBZFjjGgGUA6NLw09EwE0CqkOc4q9oUmW1yo/edit?usp=sharing"",""อุทัยธานี!J475"")"),10)</f>
        <v>10</v>
      </c>
      <c r="K580" s="371">
        <f ca="1">IF(I580&gt;0,J580*100/I580,0)</f>
        <v>142.85714285714286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IFERROR(__xludf.DUMMYFUNCTION("IMPORTRANGE(""https://docs.google.com/spreadsheets/d/11923uPwbBZFjjGgGUA6NLw09EwE0CqkOc4q9oUmW1yo/edit?usp=sharing"",""อุทัยธานี!M475"")"),16070)</f>
        <v>16070</v>
      </c>
      <c r="O580" s="372">
        <f t="shared" ref="O580:O584" ca="1" si="124">+IF(L580&gt;0,N580*100/L580,0)</f>
        <v>14.366557300839464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IFERROR(__xludf.DUMMYFUNCTION("IMPORTRANGE(""https://docs.google.com/spreadsheets/d/11923uPwbBZFjjGgGUA6NLw09EwE0CqkOc4q9oUmW1yo/edit?usp=sharing"",""อุทัยธานี!M477"")"),16070)</f>
        <v>16070</v>
      </c>
      <c r="O582" s="168">
        <f t="shared" ca="1" si="124"/>
        <v>14.366557300839464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IFERROR(__xludf.DUMMYFUNCTION("IMPORTRANGE(""https://docs.google.com/spreadsheets/d/11923uPwbBZFjjGgGUA6NLw09EwE0CqkOc4q9oUmW1yo/edit?usp=sharing"",""อุทัยธานี!M479"")"),16070)</f>
        <v>16070</v>
      </c>
      <c r="O584" s="168">
        <f t="shared" ca="1" si="124"/>
        <v>14.366557300839464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IFERROR(__xludf.DUMMYFUNCTION("IMPORTRANGE(""https://docs.google.com/spreadsheets/d/11923uPwbBZFjjGgGUA6NLw09EwE0CqkOc4q9oUmW1yo/edit?usp=sharing"",""อุทัยธานี!M483"")"),16070)</f>
        <v>16070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IFERROR(__xludf.DUMMYFUNCTION("IMPORTRANGE(""https://docs.google.com/spreadsheets/d/11923uPwbBZFjjGgGUA6NLw09EwE0CqkOc4q9oUmW1yo/edit?usp=sharing"",""อุทัยธานี!J484"")"),9)</f>
        <v>9</v>
      </c>
      <c r="K589" s="163">
        <f t="shared" ref="K589:K596" ca="1" si="125">IF(I589&gt;0,J589*100/I589,0)</f>
        <v>128.57142857142858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IFERROR(__xludf.DUMMYFUNCTION("IMPORTRANGE(""https://docs.google.com/spreadsheets/d/11923uPwbBZFjjGgGUA6NLw09EwE0CqkOc4q9oUmW1yo/edit?usp=sharing"",""อุทัยธานี!J485"")"),8.36)</f>
        <v>8.36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IFERROR(__xludf.DUMMYFUNCTION("IMPORTRANGE(""https://docs.google.com/spreadsheets/d/11923uPwbBZFjjGgGUA6NLw09EwE0CqkOc4q9oUmW1yo/edit?usp=sharing"",""อุทัยธานี!J486"")"),14)</f>
        <v>14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IFERROR(__xludf.DUMMYFUNCTION("IMPORTRANGE(""https://docs.google.com/spreadsheets/d/11923uPwbBZFjjGgGUA6NLw09EwE0CqkOc4q9oUmW1yo/edit?usp=sharing"",""อุทัยธานี!J487"")"),13.05)</f>
        <v>13.05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IFERROR(__xludf.DUMMYFUNCTION("IMPORTRANGE(""https://docs.google.com/spreadsheets/d/11923uPwbBZFjjGgGUA6NLw09EwE0CqkOc4q9oUmW1yo/edit?usp=sharing"",""อุทัยธานี!J490"")"),10)</f>
        <v>10</v>
      </c>
      <c r="K595" s="163">
        <f t="shared" ca="1" si="125"/>
        <v>142.85714285714286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IFERROR(__xludf.DUMMYFUNCTION("IMPORTRANGE(""https://docs.google.com/spreadsheets/d/11923uPwbBZFjjGgGUA6NLw09EwE0CqkOc4q9oUmW1yo/edit?usp=sharing"",""อุทัยธานี!J491"")"),9.01)</f>
        <v>9.01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IFERROR(__xludf.DUMMYFUNCTION("IMPORTRANGE(""https://docs.google.com/spreadsheets/d/11923uPwbBZFjjGgGUA6NLw09EwE0CqkOc4q9oUmW1yo/edit?usp=sharing"",""อุทัยธานี!J523"")"),1522272.57)</f>
        <v>1522272.57</v>
      </c>
      <c r="K628" s="342">
        <f t="shared" ref="K628:K635" ca="1" si="129">IF(I628&gt;0,J628*100/I628,0)</f>
        <v>93.89092322888186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IFERROR(__xludf.DUMMYFUNCTION("IMPORTRANGE(""https://docs.google.com/spreadsheets/d/11923uPwbBZFjjGgGUA6NLw09EwE0CqkOc4q9oUmW1yo/edit?usp=sharing"",""อุทัยธานี!J524"")"),109)</f>
        <v>109</v>
      </c>
      <c r="K629" s="342">
        <f t="shared" ca="1" si="129"/>
        <v>100.92592592592592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IFERROR(__xludf.DUMMYFUNCTION("IMPORTRANGE(""https://docs.google.com/spreadsheets/d/11923uPwbBZFjjGgGUA6NLw09EwE0CqkOc4q9oUmW1yo/edit?usp=sharing"",""อุทัยธานี!J525"")"),2518996.24)</f>
        <v>2518996.2400000002</v>
      </c>
      <c r="K630" s="342">
        <f t="shared" ca="1" si="129"/>
        <v>20.487226200277089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IFERROR(__xludf.DUMMYFUNCTION("IMPORTRANGE(""https://docs.google.com/spreadsheets/d/11923uPwbBZFjjGgGUA6NLw09EwE0CqkOc4q9oUmW1yo/edit?usp=sharing"",""อุทัยธานี!J526"")"),432)</f>
        <v>432</v>
      </c>
      <c r="K631" s="342">
        <f t="shared" ca="1" si="129"/>
        <v>63.716814159292035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IFERROR(__xludf.DUMMYFUNCTION("IMPORTRANGE(""https://docs.google.com/spreadsheets/d/11923uPwbBZFjjGgGUA6NLw09EwE0CqkOc4q9oUmW1yo/edit?usp=sharing"",""อุทัยธานี!J527"")"),1641040.46)</f>
        <v>1641040.46</v>
      </c>
      <c r="K632" s="342">
        <f t="shared" ca="1" si="129"/>
        <v>41.220035132820975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IFERROR(__xludf.DUMMYFUNCTION("IMPORTRANGE(""https://docs.google.com/spreadsheets/d/11923uPwbBZFjjGgGUA6NLw09EwE0CqkOc4q9oUmW1yo/edit?usp=sharing"",""อุทัยธานี!J528"")"),186)</f>
        <v>186</v>
      </c>
      <c r="K633" s="342">
        <f t="shared" ca="1" si="129"/>
        <v>75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IFERROR(__xludf.DUMMYFUNCTION("IMPORTRANGE(""https://docs.google.com/spreadsheets/d/11923uPwbBZFjjGgGUA6NLw09EwE0CqkOc4q9oUmW1yo/edit?usp=sharing"",""อุทัยธานี!I530"")"),96)</f>
        <v>96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104.16666666666667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1656</v>
      </c>
      <c r="O636" s="510">
        <f t="shared" ref="O636:O640" ca="1" si="130">+IF(L636&gt;0,N636*100/L636,0)</f>
        <v>4.3396226415094343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1656</v>
      </c>
      <c r="O638" s="522">
        <f t="shared" ca="1" si="130"/>
        <v>4.3396226415094343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1656</v>
      </c>
      <c r="O640" s="522">
        <f t="shared" ca="1" si="130"/>
        <v>4.3396226415094343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1656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IFERROR(__xludf.DUMMYFUNCTION("IMPORTRANGE(""https://docs.google.com/spreadsheets/d/11923uPwbBZFjjGgGUA6NLw09EwE0CqkOc4q9oUmW1yo/edit?usp=sharing"",""อุทัยธานี!J545"")"),55.75)</f>
        <v>55.75</v>
      </c>
      <c r="K650" s="537">
        <f t="shared" ca="1" si="131"/>
        <v>48.478260869565219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IFERROR(__xludf.DUMMYFUNCTION("IMPORTRANGE(""https://docs.google.com/spreadsheets/d/11923uPwbBZFjjGgGUA6NLw09EwE0CqkOc4q9oUmW1yo/edit?usp=sharing"",""อุทัยธานี!J556"")"),29)</f>
        <v>29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IFERROR(__xludf.DUMMYFUNCTION("IMPORTRANGE(""https://docs.google.com/spreadsheets/d/11923uPwbBZFjjGgGUA6NLw09EwE0CqkOc4q9oUmW1yo/edit?usp=sharing"",""อุทัยธานี!M556"")"),1656)</f>
        <v>1656</v>
      </c>
      <c r="O661" s="537">
        <f ca="1">IF(L661&gt;0,N661*100/L661,0)</f>
        <v>8.3132530120481931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IFERROR(__xludf.DUMMYFUNCTION("IMPORTRANGE(""https://docs.google.com/spreadsheets/d/11923uPwbBZFjjGgGUA6NLw09EwE0CqkOc4q9oUmW1yo/edit?usp=sharing"",""อุทัยธานี!J557"")"),30)</f>
        <v>30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IFERROR(__xludf.DUMMYFUNCTION("IMPORTRANGE(""https://docs.google.com/spreadsheets/d/11923uPwbBZFjjGgGUA6NLw09EwE0CqkOc4q9oUmW1yo/edit?usp=sharing"",""อุทัยธานี!J558"")"),503.11)</f>
        <v>503.11</v>
      </c>
      <c r="K663" s="537">
        <f ca="1">IF(I663&gt;0,J663*100/I663,0)</f>
        <v>101.02610441767068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IFERROR(__xludf.DUMMYFUNCTION("IMPORTRANGE(""https://docs.google.com/spreadsheets/d/11923uPwbBZFjjGgGUA6NLw09EwE0CqkOc4q9oUmW1yo/edit?usp=sharing"",""อุทัยธานี!J560"")"),8)</f>
        <v>8</v>
      </c>
      <c r="K665" s="537">
        <f ca="1">IF(I665&gt;0,J665*100/I665,0)</f>
        <v>133.33333333333334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IFERROR(__xludf.DUMMYFUNCTION("IMPORTRANGE(""https://docs.google.com/spreadsheets/d/11923uPwbBZFjjGgGUA6NLw09EwE0CqkOc4q9oUmW1yo/edit?usp=sharing"",""อุทัยธานี!J561"")"),8)</f>
        <v>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IFERROR(__xludf.DUMMYFUNCTION("IMPORTRANGE(""https://docs.google.com/spreadsheets/d/11923uPwbBZFjjGgGUA6NLw09EwE0CqkOc4q9oUmW1yo/edit?usp=sharing"",""อุทัยธานี!J562"")"),179.88)</f>
        <v>179.88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7521931</v>
      </c>
      <c r="M8" s="23">
        <f t="shared" ca="1" si="0"/>
        <v>3974173</v>
      </c>
      <c r="N8" s="23">
        <f t="shared" ca="1" si="0"/>
        <v>4609616.5899999989</v>
      </c>
      <c r="O8" s="22">
        <f t="shared" ref="O8:O16" ca="1" si="1">IF(L8&gt;0,N8*100/L8,0)</f>
        <v>61.282356751211871</v>
      </c>
      <c r="P8" s="22">
        <f t="shared" ref="P8:P16" ca="1" si="2">IF(M8&gt;0,N8*100/M8,0)</f>
        <v>115.98932884904605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7521931</v>
      </c>
      <c r="M10" s="30">
        <f t="shared" ca="1" si="4"/>
        <v>3974173</v>
      </c>
      <c r="N10" s="30">
        <f t="shared" ca="1" si="4"/>
        <v>4609616.5899999989</v>
      </c>
      <c r="O10" s="29">
        <f t="shared" ca="1" si="1"/>
        <v>61.282356751211871</v>
      </c>
      <c r="P10" s="29">
        <f t="shared" ca="1" si="2"/>
        <v>115.98932884904605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7521931</v>
      </c>
      <c r="M12" s="39">
        <f t="shared" ca="1" si="6"/>
        <v>3974173</v>
      </c>
      <c r="N12" s="39">
        <f t="shared" ca="1" si="6"/>
        <v>4609616.5899999989</v>
      </c>
      <c r="O12" s="39">
        <f t="shared" ca="1" si="1"/>
        <v>61.282356751211871</v>
      </c>
      <c r="P12" s="39">
        <f t="shared" ca="1" si="2"/>
        <v>115.98932884904605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5340931</v>
      </c>
      <c r="M14" s="39">
        <f t="shared" si="8"/>
        <v>0</v>
      </c>
      <c r="N14" s="39">
        <f t="shared" ca="1" si="8"/>
        <v>1454952.2099999988</v>
      </c>
      <c r="O14" s="39">
        <f t="shared" ca="1" si="1"/>
        <v>27.24154665169797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4121295</v>
      </c>
      <c r="M18" s="23">
        <f t="shared" ca="1" si="11"/>
        <v>3974173</v>
      </c>
      <c r="N18" s="23">
        <f t="shared" ca="1" si="11"/>
        <v>3154664.38</v>
      </c>
      <c r="O18" s="22">
        <f t="shared" ref="O18:O20" ca="1" si="12">IF(L18&gt;0,N18*100/L18,0)</f>
        <v>76.545463986441149</v>
      </c>
      <c r="P18" s="22">
        <f t="shared" ref="P18:P26" ca="1" si="13">IF(M18&gt;0,N18*100/M18,0)</f>
        <v>79.379140767148286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4121295</v>
      </c>
      <c r="M20" s="30">
        <f t="shared" ca="1" si="15"/>
        <v>3974173</v>
      </c>
      <c r="N20" s="30">
        <f t="shared" ca="1" si="15"/>
        <v>3154664.38</v>
      </c>
      <c r="O20" s="29">
        <f t="shared" ca="1" si="12"/>
        <v>76.545463986441149</v>
      </c>
      <c r="P20" s="29">
        <f t="shared" ca="1" si="13"/>
        <v>79.379140767148286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4121295</v>
      </c>
      <c r="M22" s="42">
        <f t="shared" ca="1" si="18"/>
        <v>3974173</v>
      </c>
      <c r="N22" s="39">
        <f t="shared" ca="1" si="18"/>
        <v>3154664.38</v>
      </c>
      <c r="O22" s="39">
        <f t="shared" ca="1" si="17"/>
        <v>76.545463986441149</v>
      </c>
      <c r="P22" s="39">
        <f t="shared" ca="1" si="13"/>
        <v>79.379140767148286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1940295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1454952.2099999988</v>
      </c>
      <c r="O28" s="22">
        <f t="shared" ref="O28:O30" ca="1" si="24">IF(L28&gt;0,N28*100/L28,0)</f>
        <v>42.78470880153003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1454952.2099999988</v>
      </c>
      <c r="O30" s="29">
        <f t="shared" ca="1" si="24"/>
        <v>42.78470880153003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1454952.2099999988</v>
      </c>
      <c r="O32" s="39">
        <f t="shared" ca="1" si="29"/>
        <v>42.78470880153003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1454952.2099999988</v>
      </c>
      <c r="O34" s="39">
        <f t="shared" ca="1" si="29"/>
        <v>42.78470880153003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4121295</v>
      </c>
      <c r="M37" s="55">
        <f t="shared" ca="1" si="33"/>
        <v>3974173</v>
      </c>
      <c r="N37" s="55">
        <f t="shared" ca="1" si="33"/>
        <v>3154664.38</v>
      </c>
      <c r="O37" s="56">
        <f t="shared" ca="1" si="29"/>
        <v>76.545463986441149</v>
      </c>
      <c r="P37" s="56">
        <f t="shared" ca="1" si="25"/>
        <v>79.379140767148286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840900</v>
      </c>
      <c r="N41" s="79">
        <f t="shared" ca="1" si="34"/>
        <v>688101.85</v>
      </c>
      <c r="O41" s="78">
        <f t="shared" ref="O41:O43" ca="1" si="35">IF(L41&gt;0,N41*100/L41,0)</f>
        <v>81.829212748245922</v>
      </c>
      <c r="P41" s="78">
        <f t="shared" ref="P41:P43" ca="1" si="36">IF(M41&gt;0,N41*100/M41,0)</f>
        <v>81.829212748245922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840900</v>
      </c>
      <c r="N43" s="79">
        <f t="shared" ca="1" si="38"/>
        <v>688101.85</v>
      </c>
      <c r="O43" s="78">
        <f t="shared" ca="1" si="35"/>
        <v>81.829212748245922</v>
      </c>
      <c r="P43" s="78">
        <f t="shared" ca="1" si="36"/>
        <v>81.829212748245922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IFERROR(__xludf.DUMMYFUNCTION("IMPORTRANGE(""https://docs.google.com/spreadsheets/d/1Yj_ptqi66GCucihVvJfMjLAmec39IyEx_6qawtMGysU/edit?usp=sharing"",""สบก!Q20"")"),840900)</f>
        <v>840900</v>
      </c>
      <c r="N45" s="50">
        <f ca="1">IFERROR(__xludf.DUMMYFUNCTION("IMPORTRANGE(""https://docs.google.com/spreadsheets/d/1Yj_ptqi66GCucihVvJfMjLAmec39IyEx_6qawtMGysU/edit?usp=sharing"",""สบก!R20"")"),688101.85)</f>
        <v>688101.85</v>
      </c>
      <c r="O45" s="39">
        <f ca="1">IF(L45&gt;0,N45*100/L45,0)</f>
        <v>81.829212748245922</v>
      </c>
      <c r="P45" s="39">
        <f ca="1">IF(M45&gt;0,N45*100/M45,0)</f>
        <v>81.829212748245922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488538</v>
      </c>
      <c r="N53" s="121">
        <f t="shared" ca="1" si="39"/>
        <v>424949</v>
      </c>
      <c r="O53" s="120">
        <f t="shared" ref="O53:O55" ca="1" si="40">IF(L53&gt;0,N53*100/L53,0)</f>
        <v>90.60746268656716</v>
      </c>
      <c r="P53" s="120">
        <f t="shared" ref="P53:P55" ca="1" si="41">IF(M53&gt;0,N53*100/M53,0)</f>
        <v>86.983817021398536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488538</v>
      </c>
      <c r="N55" s="121">
        <f t="shared" ca="1" si="43"/>
        <v>424949</v>
      </c>
      <c r="O55" s="120">
        <f t="shared" ca="1" si="40"/>
        <v>90.60746268656716</v>
      </c>
      <c r="P55" s="120">
        <f t="shared" ca="1" si="41"/>
        <v>86.983817021398536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IFERROR(__xludf.DUMMYFUNCTION("IMPORTRANGE(""https://docs.google.com/spreadsheets/d/1Yj_ptqi66GCucihVvJfMjLAmec39IyEx_6qawtMGysU/edit?usp=sharing"",""สบก!Z20"")"),488538)</f>
        <v>488538</v>
      </c>
      <c r="N57" s="50">
        <f ca="1">IFERROR(__xludf.DUMMYFUNCTION("IMPORTRANGE(""https://docs.google.com/spreadsheets/d/1Yj_ptqi66GCucihVvJfMjLAmec39IyEx_6qawtMGysU/edit?usp=sharing"",""สบก!AA20"")"),424949)</f>
        <v>424949</v>
      </c>
      <c r="O57" s="39">
        <f ca="1">IF(L57&gt;0,N57*100/L57,0)</f>
        <v>90.60746268656716</v>
      </c>
      <c r="P57" s="39">
        <f ca="1">IF(M57&gt;0,N57*100/M57,0)</f>
        <v>86.983817021398536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206400</v>
      </c>
      <c r="M140" s="152">
        <f t="shared" ca="1" si="64"/>
        <v>197580</v>
      </c>
      <c r="N140" s="152">
        <f t="shared" ca="1" si="64"/>
        <v>170535</v>
      </c>
      <c r="O140" s="151">
        <f t="shared" ref="O140:O142" ca="1" si="65">IF(L140&gt;0,N140*100/L140,0)</f>
        <v>82.623546511627907</v>
      </c>
      <c r="P140" s="151">
        <f t="shared" ref="P140:P142" ca="1" si="66">IF(M140&gt;0,N140*100/M140,0)</f>
        <v>86.311873671424237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206400</v>
      </c>
      <c r="M142" s="88">
        <f t="shared" ca="1" si="68"/>
        <v>197580</v>
      </c>
      <c r="N142" s="88">
        <f t="shared" ca="1" si="68"/>
        <v>170535</v>
      </c>
      <c r="O142" s="156">
        <f t="shared" ca="1" si="65"/>
        <v>82.623546511627907</v>
      </c>
      <c r="P142" s="156">
        <f t="shared" ca="1" si="66"/>
        <v>86.311873671424237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206400</v>
      </c>
      <c r="M144" s="167">
        <f ca="1">IFERROR(__xludf.DUMMYFUNCTION("IMPORTRANGE(""https://docs.google.com/spreadsheets/d/1Yj_ptqi66GCucihVvJfMjLAmec39IyEx_6qawtMGysU/edit?usp=sharing"",""สบก!BJ20"")"),197580)</f>
        <v>197580</v>
      </c>
      <c r="N144" s="168">
        <f ca="1">IFERROR(__xludf.DUMMYFUNCTION("IMPORTRANGE(""https://docs.google.com/spreadsheets/d/1Yj_ptqi66GCucihVvJfMjLAmec39IyEx_6qawtMGysU/edit?usp=sharing"",""สบก!BK20"")"),170535)</f>
        <v>170535</v>
      </c>
      <c r="O144" s="168">
        <f ca="1">IF(L144&gt;0,N144*100/L144,0)</f>
        <v>82.623546511627907</v>
      </c>
      <c r="P144" s="168">
        <f ca="1">IF(M144&gt;0,N144*100/M144,0)</f>
        <v>86.311873671424237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IFERROR(__xludf.DUMMYFUNCTION("IMPORTRANGE(""https://docs.google.com/spreadsheets/d/1Yj_ptqi66GCucihVvJfMjLAmec39IyEx_6qawtMGysU/edit?usp=sharing"",""สบก!BG20"")"),206400)</f>
        <v>206400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257780</v>
      </c>
      <c r="O271" s="151">
        <f t="shared" ref="O271:O273" ca="1" si="84">IF(L271&gt;0,N271*100/L271,0)</f>
        <v>80.758145363408516</v>
      </c>
      <c r="P271" s="151">
        <f t="shared" ref="P271:P273" ca="1" si="85">IF(M271&gt;0,N271*100/M271,0)</f>
        <v>80.758145363408516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257780</v>
      </c>
      <c r="O273" s="156">
        <f t="shared" ca="1" si="84"/>
        <v>80.758145363408516</v>
      </c>
      <c r="P273" s="156">
        <f t="shared" ca="1" si="85"/>
        <v>80.758145363408516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IFERROR(__xludf.DUMMYFUNCTION("IMPORTRANGE(""https://docs.google.com/spreadsheets/d/1Yj_ptqi66GCucihVvJfMjLAmec39IyEx_6qawtMGysU/edit?usp=sharing"",""สบก!CL20"")"),257780)</f>
        <v>257780</v>
      </c>
      <c r="O275" s="168">
        <f ca="1">IF(L275&gt;0,N275*100/L275,0)</f>
        <v>80.758145363408516</v>
      </c>
      <c r="P275" s="168">
        <f ca="1">IF(M275&gt;0,N275*100/M275,0)</f>
        <v>80.758145363408516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133794.84</v>
      </c>
      <c r="O310" s="151">
        <f t="shared" ref="O310:O312" ca="1" si="94">IF(L310&gt;0,N310*100/L310,0)</f>
        <v>68.753771839671117</v>
      </c>
      <c r="P310" s="151">
        <f t="shared" ref="P310:P312" ca="1" si="95">IF(M310&gt;0,N310*100/M310,0)</f>
        <v>68.753771839671117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133794.84</v>
      </c>
      <c r="O312" s="156">
        <f t="shared" ca="1" si="94"/>
        <v>68.753771839671117</v>
      </c>
      <c r="P312" s="156">
        <f t="shared" ca="1" si="95"/>
        <v>68.753771839671117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IFERROR(__xludf.DUMMYFUNCTION("IMPORTRANGE(""https://docs.google.com/spreadsheets/d/1Yj_ptqi66GCucihVvJfMjLAmec39IyEx_6qawtMGysU/edit?usp=sharing"",""สบก!DD20"")"),133794.84)</f>
        <v>133794.84</v>
      </c>
      <c r="O314" s="168">
        <f ca="1">IF(L314&gt;0,N314*100/L314,0)</f>
        <v>68.753771839671117</v>
      </c>
      <c r="P314" s="168">
        <f ca="1">IF(M314&gt;0,N314*100/M314,0)</f>
        <v>68.753771839671117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IFERROR(__xludf.DUMMYFUNCTION("IMPORTRANGE(""https://docs.google.com/spreadsheets/d/11923uPwbBZFjjGgGUA6NLw09EwE0CqkOc4q9oUmW1yo/edit?usp=sharing"",""กำแพงเพชร!J228"")"),275)</f>
        <v>275</v>
      </c>
      <c r="K328" s="317">
        <f ca="1">IF(I328&gt;0,J328*100/I328,0)</f>
        <v>22.746071133167906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1829790</v>
      </c>
      <c r="N329" s="152">
        <f t="shared" ca="1" si="98"/>
        <v>1392298.69</v>
      </c>
      <c r="O329" s="151">
        <f t="shared" ref="O329:O331" ca="1" si="99">IF(L329&gt;0,N329*100/L329,0)</f>
        <v>70.048182508817035</v>
      </c>
      <c r="P329" s="151">
        <f t="shared" ref="P329:P331" ca="1" si="100">IF(M329&gt;0,N329*100/M329,0)</f>
        <v>76.090627339749375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1829790</v>
      </c>
      <c r="N331" s="88">
        <f t="shared" ca="1" si="102"/>
        <v>1392298.69</v>
      </c>
      <c r="O331" s="156">
        <f t="shared" ca="1" si="99"/>
        <v>70.048182508817035</v>
      </c>
      <c r="P331" s="156">
        <f t="shared" ca="1" si="100"/>
        <v>76.090627339749375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IFERROR(__xludf.DUMMYFUNCTION("IMPORTRANGE(""https://docs.google.com/spreadsheets/d/1Yj_ptqi66GCucihVvJfMjLAmec39IyEx_6qawtMGysU/edit?usp=sharing"",""สบก!DL20"")"),1829790)</f>
        <v>1829790</v>
      </c>
      <c r="N333" s="168">
        <f ca="1">IFERROR(__xludf.DUMMYFUNCTION("IMPORTRANGE(""https://docs.google.com/spreadsheets/d/1Yj_ptqi66GCucihVvJfMjLAmec39IyEx_6qawtMGysU/edit?usp=sharing"",""สบก!DM20"")"),1392298.69)</f>
        <v>1392298.69</v>
      </c>
      <c r="O333" s="168">
        <f ca="1">IF(L333&gt;0,N333*100/L333,0)</f>
        <v>70.048182508817035</v>
      </c>
      <c r="P333" s="168">
        <f ca="1">IF(M333&gt;0,N333*100/M333,0)</f>
        <v>76.090627339749375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IFERROR(__xludf.DUMMYFUNCTION("IMPORTRANGE(""https://docs.google.com/spreadsheets/d/11923uPwbBZFjjGgGUA6NLw09EwE0CqkOc4q9oUmW1yo/edit?usp=sharing"",""กำแพงเพชร!J234"")"),745)</f>
        <v>745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IFERROR(__xludf.DUMMYFUNCTION("IMPORTRANGE(""https://docs.google.com/spreadsheets/d/11923uPwbBZFjjGgGUA6NLw09EwE0CqkOc4q9oUmW1yo/edit?usp=sharing"",""กำแพงเพชร!J235"")"),6679.95)</f>
        <v>6679.95</v>
      </c>
      <c r="K340" s="342">
        <f t="shared" ca="1" si="103"/>
        <v>79.523214285714289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IFERROR(__xludf.DUMMYFUNCTION("IMPORTRANGE(""https://docs.google.com/spreadsheets/d/11923uPwbBZFjjGgGUA6NLw09EwE0CqkOc4q9oUmW1yo/edit?usp=sharing"",""กำแพงเพชร!J236"")"),921)</f>
        <v>921</v>
      </c>
      <c r="K341" s="342">
        <f t="shared" ca="1" si="103"/>
        <v>76.178660049627794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IFERROR(__xludf.DUMMYFUNCTION("IMPORTRANGE(""https://docs.google.com/spreadsheets/d/11923uPwbBZFjjGgGUA6NLw09EwE0CqkOc4q9oUmW1yo/edit?usp=sharing"",""กำแพงเพชร!J237"")"),12181.42)</f>
        <v>12181.42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IFERROR(__xludf.DUMMYFUNCTION("IMPORTRANGE(""https://docs.google.com/spreadsheets/d/11923uPwbBZFjjGgGUA6NLw09EwE0CqkOc4q9oUmW1yo/edit?usp=sharing"",""กำแพงเพชร!J240"")"),275)</f>
        <v>275</v>
      </c>
      <c r="K345" s="342">
        <f t="shared" ca="1" si="103"/>
        <v>22.746071133167906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IFERROR(__xludf.DUMMYFUNCTION("IMPORTRANGE(""https://docs.google.com/spreadsheets/d/11923uPwbBZFjjGgGUA6NLw09EwE0CqkOc4q9oUmW1yo/edit?usp=sharing"",""กำแพงเพชร!J241"")"),4088.94)</f>
        <v>4088.94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IFERROR(__xludf.DUMMYFUNCTION("IMPORTRANGE(""https://docs.google.com/spreadsheets/d/11923uPwbBZFjjGgGUA6NLw09EwE0CqkOc4q9oUmW1yo/edit?usp=sharing"",""กำแพงเพชร!M242"")"),1454952.20999999)</f>
        <v>1454952.20999999</v>
      </c>
      <c r="O347" s="357">
        <f ca="1">+IF(L347&gt;0,N347*100/L347,0)</f>
        <v>42.784708801529767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IFERROR(__xludf.DUMMYFUNCTION("IMPORTRANGE(""https://docs.google.com/spreadsheets/d/11923uPwbBZFjjGgGUA6NLw09EwE0CqkOc4q9oUmW1yo/edit?usp=sharing"",""กำแพงเพชร!M275"")"),315415.589999999)</f>
        <v>315415.58999999898</v>
      </c>
      <c r="O380" s="372">
        <f ca="1">+IF(L380&gt;0,N380*100/L380,0)</f>
        <v>30.666937930229746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IFERROR(__xludf.DUMMYFUNCTION("IMPORTRANGE(""https://docs.google.com/spreadsheets/d/11923uPwbBZFjjGgGUA6NLw09EwE0CqkOc4q9oUmW1yo/edit?usp=sharing"",""กำแพงเพชร!M278"")"),315415.589999999)</f>
        <v>315415.58999999898</v>
      </c>
      <c r="O383" s="165">
        <f t="shared" ca="1" si="109"/>
        <v>30.666937930229746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IFERROR(__xludf.DUMMYFUNCTION("IMPORTRANGE(""https://docs.google.com/spreadsheets/d/11923uPwbBZFjjGgGUA6NLw09EwE0CqkOc4q9oUmW1yo/edit?usp=sharing"",""กำแพงเพชร!M280"")"),315415.589999999)</f>
        <v>315415.58999999898</v>
      </c>
      <c r="O385" s="168">
        <f t="shared" ca="1" si="109"/>
        <v>30.666937930229746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IFERROR(__xludf.DUMMYFUNCTION("IMPORTRANGE(""https://docs.google.com/spreadsheets/d/11923uPwbBZFjjGgGUA6NLw09EwE0CqkOc4q9oUmW1yo/edit?usp=sharing"",""กำแพงเพชร!M283"")"),95413.59)</f>
        <v>95413.59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IFERROR(__xludf.DUMMYFUNCTION("IMPORTRANGE(""https://docs.google.com/spreadsheets/d/11923uPwbBZFjjGgGUA6NLw09EwE0CqkOc4q9oUmW1yo/edit?usp=sharing"",""กำแพงเพชร!M284"")"),22002)</f>
        <v>22002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IFERROR(__xludf.DUMMYFUNCTION("IMPORTRANGE(""https://docs.google.com/spreadsheets/d/11923uPwbBZFjjGgGUA6NLw09EwE0CqkOc4q9oUmW1yo/edit?usp=sharing"",""กำแพงเพชร!M296"")"),158843)</f>
        <v>158843</v>
      </c>
      <c r="O401" s="372">
        <f ca="1">+IF(L401&gt;0,N401*100/L401,0)</f>
        <v>99.307908721475457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IFERROR(__xludf.DUMMYFUNCTION("IMPORTRANGE(""https://docs.google.com/spreadsheets/d/11923uPwbBZFjjGgGUA6NLw09EwE0CqkOc4q9oUmW1yo/edit?usp=sharing"",""กำแพงเพชร!M299"")"),158843)</f>
        <v>158843</v>
      </c>
      <c r="O404" s="168">
        <f t="shared" ca="1" si="112"/>
        <v>99.307908721475457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IFERROR(__xludf.DUMMYFUNCTION("IMPORTRANGE(""https://docs.google.com/spreadsheets/d/11923uPwbBZFjjGgGUA6NLw09EwE0CqkOc4q9oUmW1yo/edit?usp=sharing"",""กำแพงเพชร!M301"")"),158843)</f>
        <v>158843</v>
      </c>
      <c r="O406" s="168">
        <f t="shared" ca="1" si="112"/>
        <v>99.307908721475457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IFERROR(__xludf.DUMMYFUNCTION("IMPORTRANGE(""https://docs.google.com/spreadsheets/d/11923uPwbBZFjjGgGUA6NLw09EwE0CqkOc4q9oUmW1yo/edit?usp=sharing"",""กำแพงเพชร!M305"")"),28793)</f>
        <v>28793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IFERROR(__xludf.DUMMYFUNCTION("IMPORTRANGE(""https://docs.google.com/spreadsheets/d/11923uPwbBZFjjGgGUA6NLw09EwE0CqkOc4q9oUmW1yo/edit?usp=sharing"",""กำแพงเพชร!M350"")"),245008.34)</f>
        <v>245008.34</v>
      </c>
      <c r="O455" s="372">
        <f t="shared" ref="O455:O459" ca="1" si="116">+IF(L455&gt;0,N455*100/L455,0)</f>
        <v>21.380070612915219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IFERROR(__xludf.DUMMYFUNCTION("IMPORTRANGE(""https://docs.google.com/spreadsheets/d/11923uPwbBZFjjGgGUA6NLw09EwE0CqkOc4q9oUmW1yo/edit?usp=sharing"",""กำแพงเพชร!M352"")"),245008.34)</f>
        <v>245008.34</v>
      </c>
      <c r="O457" s="168">
        <f t="shared" ca="1" si="116"/>
        <v>21.380070612915219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IFERROR(__xludf.DUMMYFUNCTION("IMPORTRANGE(""https://docs.google.com/spreadsheets/d/11923uPwbBZFjjGgGUA6NLw09EwE0CqkOc4q9oUmW1yo/edit?usp=sharing"",""กำแพงเพชร!M354"")"),245008.34)</f>
        <v>245008.34</v>
      </c>
      <c r="O459" s="168">
        <f t="shared" ca="1" si="116"/>
        <v>21.380070612915219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IFERROR(__xludf.DUMMYFUNCTION("IMPORTRANGE(""https://docs.google.com/spreadsheets/d/11923uPwbBZFjjGgGUA6NLw09EwE0CqkOc4q9oUmW1yo/edit?usp=sharing"",""กำแพงเพชร!M357"")"),93863.34)</f>
        <v>93863.34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IFERROR(__xludf.DUMMYFUNCTION("IMPORTRANGE(""https://docs.google.com/spreadsheets/d/11923uPwbBZFjjGgGUA6NLw09EwE0CqkOc4q9oUmW1yo/edit?usp=sharing"",""กำแพงเพชร!M358"")"),151145)</f>
        <v>151145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IFERROR(__xludf.DUMMYFUNCTION("IMPORTRANGE(""https://docs.google.com/spreadsheets/d/11923uPwbBZFjjGgGUA6NLw09EwE0CqkOc4q9oUmW1yo/edit?usp=sharing"",""กำแพงเพชร!J446"")"),5047)</f>
        <v>5047</v>
      </c>
      <c r="K551" s="410">
        <f ca="1">IF(I551&gt;0,J551*100/I551,0)</f>
        <v>100.94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IFERROR(__xludf.DUMMYFUNCTION("IMPORTRANGE(""https://docs.google.com/spreadsheets/d/11923uPwbBZFjjGgGUA6NLw09EwE0CqkOc4q9oUmW1yo/edit?usp=sharing"",""กำแพงเพชร!M446"")"),277168.89)</f>
        <v>277168.89</v>
      </c>
      <c r="O551" s="411">
        <f t="shared" ref="O551:O555" ca="1" si="120">+IF(L551&gt;0,N551*100/L551,0)</f>
        <v>86.615278125000003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IFERROR(__xludf.DUMMYFUNCTION("IMPORTRANGE(""https://docs.google.com/spreadsheets/d/11923uPwbBZFjjGgGUA6NLw09EwE0CqkOc4q9oUmW1yo/edit?usp=sharing"",""กำแพงเพชร!M448"")"),277168.89)</f>
        <v>277168.89</v>
      </c>
      <c r="O553" s="168">
        <f t="shared" ca="1" si="120"/>
        <v>86.615278125000003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IFERROR(__xludf.DUMMYFUNCTION("IMPORTRANGE(""https://docs.google.com/spreadsheets/d/11923uPwbBZFjjGgGUA6NLw09EwE0CqkOc4q9oUmW1yo/edit?usp=sharing"",""กำแพงเพชร!M450"")"),277168.89)</f>
        <v>277168.89</v>
      </c>
      <c r="O555" s="168">
        <f t="shared" ca="1" si="120"/>
        <v>86.615278125000003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IFERROR(__xludf.DUMMYFUNCTION("IMPORTRANGE(""https://docs.google.com/spreadsheets/d/11923uPwbBZFjjGgGUA6NLw09EwE0CqkOc4q9oUmW1yo/edit?usp=sharing"",""กำแพงเพชร!M453"")"),102140)</f>
        <v>102140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IFERROR(__xludf.DUMMYFUNCTION("IMPORTRANGE(""https://docs.google.com/spreadsheets/d/11923uPwbBZFjjGgGUA6NLw09EwE0CqkOc4q9oUmW1yo/edit?usp=sharing"",""กำแพงเพชร!M454"")"),175028.89)</f>
        <v>175028.89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IFERROR(__xludf.DUMMYFUNCTION("IMPORTRANGE(""https://docs.google.com/spreadsheets/d/11923uPwbBZFjjGgGUA6NLw09EwE0CqkOc4q9oUmW1yo/edit?usp=sharing"",""กำแพงเพชร!J455"")"),5047)</f>
        <v>5047</v>
      </c>
      <c r="K560" s="224">
        <f t="shared" ref="K560:K561" ca="1" si="121">IF(I560&gt;0,J560*100/I560,0)</f>
        <v>100.94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IFERROR(__xludf.DUMMYFUNCTION("IMPORTRANGE(""https://docs.google.com/spreadsheets/d/11923uPwbBZFjjGgGUA6NLw09EwE0CqkOc4q9oUmW1yo/edit?usp=sharing"",""กำแพงเพชร!J456"")"),314)</f>
        <v>314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IFERROR(__xludf.DUMMYFUNCTION("IMPORTRANGE(""https://docs.google.com/spreadsheets/d/11923uPwbBZFjjGgGUA6NLw09EwE0CqkOc4q9oUmW1yo/edit?usp=sharing"",""กำแพงเพชร!J459"")"),11220)</f>
        <v>11220</v>
      </c>
      <c r="K564" s="371">
        <f ca="1">IF(I564&gt;0,J564*100/I564,0)</f>
        <v>228.9795918367347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IFERROR(__xludf.DUMMYFUNCTION("IMPORTRANGE(""https://docs.google.com/spreadsheets/d/11923uPwbBZFjjGgGUA6NLw09EwE0CqkOc4q9oUmW1yo/edit?usp=sharing"",""กำแพงเพชร!M459"")"),127104.13)</f>
        <v>127104.13</v>
      </c>
      <c r="O564" s="372">
        <f t="shared" ref="O564:O568" ca="1" si="122">+IF(L564&gt;0,N564*100/L564,0)</f>
        <v>75.657220238095235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IFERROR(__xludf.DUMMYFUNCTION("IMPORTRANGE(""https://docs.google.com/spreadsheets/d/11923uPwbBZFjjGgGUA6NLw09EwE0CqkOc4q9oUmW1yo/edit?usp=sharing"",""กำแพงเพชร!M461"")"),127104.13)</f>
        <v>127104.13</v>
      </c>
      <c r="O566" s="168">
        <f t="shared" ca="1" si="122"/>
        <v>75.657220238095235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IFERROR(__xludf.DUMMYFUNCTION("IMPORTRANGE(""https://docs.google.com/spreadsheets/d/11923uPwbBZFjjGgGUA6NLw09EwE0CqkOc4q9oUmW1yo/edit?usp=sharing"",""กำแพงเพชร!M463"")"),127104.13)</f>
        <v>127104.13</v>
      </c>
      <c r="O568" s="168">
        <f t="shared" ca="1" si="122"/>
        <v>75.657220238095235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IFERROR(__xludf.DUMMYFUNCTION("IMPORTRANGE(""https://docs.google.com/spreadsheets/d/11923uPwbBZFjjGgGUA6NLw09EwE0CqkOc4q9oUmW1yo/edit?usp=sharing"",""กำแพงเพชร!M466"")"),80000)</f>
        <v>80000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IFERROR(__xludf.DUMMYFUNCTION("IMPORTRANGE(""https://docs.google.com/spreadsheets/d/11923uPwbBZFjjGgGUA6NLw09EwE0CqkOc4q9oUmW1yo/edit?usp=sharing"",""กำแพงเพชร!M467"")"),47104.13)</f>
        <v>47104.13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IFERROR(__xludf.DUMMYFUNCTION("IMPORTRANGE(""https://docs.google.com/spreadsheets/d/11923uPwbBZFjjGgGUA6NLw09EwE0CqkOc4q9oUmW1yo/edit?usp=sharing"",""กำแพงเพชร!J468"")"),11220)</f>
        <v>11220</v>
      </c>
      <c r="K573" s="201">
        <f ca="1">IF(I573&gt;0,J573*100/I573,0)</f>
        <v>228.9795918367347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IFERROR(__xludf.DUMMYFUNCTION("IMPORTRANGE(""https://docs.google.com/spreadsheets/d/11923uPwbBZFjjGgGUA6NLw09EwE0CqkOc4q9oUmW1yo/edit?usp=sharing"",""กำแพงเพชร!J471"")"),111)</f>
        <v>111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IFERROR(__xludf.DUMMYFUNCTION("IMPORTRANGE(""https://docs.google.com/spreadsheets/d/11923uPwbBZFjjGgGUA6NLw09EwE0CqkOc4q9oUmW1yo/edit?usp=sharing"",""กำแพงเพชร!J472"")"),11109)</f>
        <v>11109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IFERROR(__xludf.DUMMYFUNCTION("IMPORTRANGE(""https://docs.google.com/spreadsheets/d/11923uPwbBZFjjGgGUA6NLw09EwE0CqkOc4q9oUmW1yo/edit?usp=sharing"",""กำแพงเพชร!J475"")"),2)</f>
        <v>2</v>
      </c>
      <c r="K580" s="371">
        <f ca="1">IF(I580&gt;0,J580*100/I580,0)</f>
        <v>0.8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IFERROR(__xludf.DUMMYFUNCTION("IMPORTRANGE(""https://docs.google.com/spreadsheets/d/11923uPwbBZFjjGgGUA6NLw09EwE0CqkOc4q9oUmW1yo/edit?usp=sharing"",""กำแพงเพชร!M475"")"),184613.26)</f>
        <v>184613.26</v>
      </c>
      <c r="O580" s="372">
        <f t="shared" ref="O580:O584" ca="1" si="124">+IF(L580&gt;0,N580*100/L580,0)</f>
        <v>46.696157834829897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IFERROR(__xludf.DUMMYFUNCTION("IMPORTRANGE(""https://docs.google.com/spreadsheets/d/11923uPwbBZFjjGgGUA6NLw09EwE0CqkOc4q9oUmW1yo/edit?usp=sharing"",""กำแพงเพชร!M477"")"),184613.26)</f>
        <v>184613.26</v>
      </c>
      <c r="O582" s="168">
        <f t="shared" ca="1" si="124"/>
        <v>46.696157834829897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IFERROR(__xludf.DUMMYFUNCTION("IMPORTRANGE(""https://docs.google.com/spreadsheets/d/11923uPwbBZFjjGgGUA6NLw09EwE0CqkOc4q9oUmW1yo/edit?usp=sharing"",""กำแพงเพชร!M479"")"),184613.26)</f>
        <v>184613.26</v>
      </c>
      <c r="O584" s="168">
        <f t="shared" ca="1" si="124"/>
        <v>46.696157834829897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IFERROR(__xludf.DUMMYFUNCTION("IMPORTRANGE(""https://docs.google.com/spreadsheets/d/11923uPwbBZFjjGgGUA6NLw09EwE0CqkOc4q9oUmW1yo/edit?usp=sharing"",""กำแพงเพชร!M482"")"),83196.67)</f>
        <v>83196.67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IFERROR(__xludf.DUMMYFUNCTION("IMPORTRANGE(""https://docs.google.com/spreadsheets/d/11923uPwbBZFjjGgGUA6NLw09EwE0CqkOc4q9oUmW1yo/edit?usp=sharing"",""กำแพงเพชร!M483"")"),101416.59)</f>
        <v>101416.59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IFERROR(__xludf.DUMMYFUNCTION("IMPORTRANGE(""https://docs.google.com/spreadsheets/d/11923uPwbBZFjjGgGUA6NLw09EwE0CqkOc4q9oUmW1yo/edit?usp=sharing"",""กำแพงเพชร!J484"")"),303)</f>
        <v>303</v>
      </c>
      <c r="K589" s="163">
        <f t="shared" ref="K589:K596" ca="1" si="125">IF(I589&gt;0,J589*100/I589,0)</f>
        <v>121.2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IFERROR(__xludf.DUMMYFUNCTION("IMPORTRANGE(""https://docs.google.com/spreadsheets/d/11923uPwbBZFjjGgGUA6NLw09EwE0CqkOc4q9oUmW1yo/edit?usp=sharing"",""กำแพงเพชร!J485"")"),247.04)</f>
        <v>247.04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IFERROR(__xludf.DUMMYFUNCTION("IMPORTRANGE(""https://docs.google.com/spreadsheets/d/11923uPwbBZFjjGgGUA6NLw09EwE0CqkOc4q9oUmW1yo/edit?usp=sharing"",""กำแพงเพชร!J486"")"),138)</f>
        <v>138</v>
      </c>
      <c r="K591" s="163">
        <f t="shared" ca="1" si="125"/>
        <v>55.2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IFERROR(__xludf.DUMMYFUNCTION("IMPORTRANGE(""https://docs.google.com/spreadsheets/d/11923uPwbBZFjjGgGUA6NLw09EwE0CqkOc4q9oUmW1yo/edit?usp=sharing"",""กำแพงเพชร!J487"")"),110.02)</f>
        <v>110.02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IFERROR(__xludf.DUMMYFUNCTION("IMPORTRANGE(""https://docs.google.com/spreadsheets/d/11923uPwbBZFjjGgGUA6NLw09EwE0CqkOc4q9oUmW1yo/edit?usp=sharing"",""กำแพงเพชร!J490"")"),2)</f>
        <v>2</v>
      </c>
      <c r="K595" s="163">
        <f t="shared" ca="1" si="125"/>
        <v>0.8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IFERROR(__xludf.DUMMYFUNCTION("IMPORTRANGE(""https://docs.google.com/spreadsheets/d/11923uPwbBZFjjGgGUA6NLw09EwE0CqkOc4q9oUmW1yo/edit?usp=sharing"",""กำแพงเพชร!J491"")"),2.38)</f>
        <v>2.38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IFERROR(__xludf.DUMMYFUNCTION("IMPORTRANGE(""https://docs.google.com/spreadsheets/d/11923uPwbBZFjjGgGUA6NLw09EwE0CqkOc4q9oUmW1yo/edit?usp=sharing"",""กำแพงเพชร!J523"")"),2604000)</f>
        <v>2604000</v>
      </c>
      <c r="K628" s="342">
        <f t="shared" ref="K628:K635" ca="1" si="129">IF(I628&gt;0,J628*100/I628,0)</f>
        <v>52.08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IFERROR(__xludf.DUMMYFUNCTION("IMPORTRANGE(""https://docs.google.com/spreadsheets/d/11923uPwbBZFjjGgGUA6NLw09EwE0CqkOc4q9oUmW1yo/edit?usp=sharing"",""กำแพงเพชร!J524"")"),84)</f>
        <v>84</v>
      </c>
      <c r="K629" s="342">
        <f t="shared" ca="1" si="129"/>
        <v>52.173913043478258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IFERROR(__xludf.DUMMYFUNCTION("IMPORTRANGE(""https://docs.google.com/spreadsheets/d/11923uPwbBZFjjGgGUA6NLw09EwE0CqkOc4q9oUmW1yo/edit?usp=sharing"",""กำแพงเพชร!J525"")"),1100266.23)</f>
        <v>1100266.23</v>
      </c>
      <c r="K630" s="342">
        <f t="shared" ca="1" si="129"/>
        <v>22.138437668196953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IFERROR(__xludf.DUMMYFUNCTION("IMPORTRANGE(""https://docs.google.com/spreadsheets/d/11923uPwbBZFjjGgGUA6NLw09EwE0CqkOc4q9oUmW1yo/edit?usp=sharing"",""กำแพงเพชร!J526"")"),65)</f>
        <v>65</v>
      </c>
      <c r="K631" s="342">
        <f t="shared" ca="1" si="129"/>
        <v>51.587301587301589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IFERROR(__xludf.DUMMYFUNCTION("IMPORTRANGE(""https://docs.google.com/spreadsheets/d/11923uPwbBZFjjGgGUA6NLw09EwE0CqkOc4q9oUmW1yo/edit?usp=sharing"",""กำแพงเพชร!J527"")"),1014360.73)</f>
        <v>1014360.73</v>
      </c>
      <c r="K632" s="342">
        <f t="shared" ca="1" si="129"/>
        <v>40.23149353521621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IFERROR(__xludf.DUMMYFUNCTION("IMPORTRANGE(""https://docs.google.com/spreadsheets/d/11923uPwbBZFjjGgGUA6NLw09EwE0CqkOc4q9oUmW1yo/edit?usp=sharing"",""กำแพงเพชร!J528"")"),195)</f>
        <v>195</v>
      </c>
      <c r="K633" s="342">
        <f t="shared" ca="1" si="129"/>
        <v>66.552901023890783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IFERROR(__xludf.DUMMYFUNCTION("IMPORTRANGE(""https://docs.google.com/spreadsheets/d/11923uPwbBZFjjGgGUA6NLw09EwE0CqkOc4q9oUmW1yo/edit?usp=sharing"",""กำแพงเพชร!J529"")"),3480000)</f>
        <v>3480000</v>
      </c>
      <c r="K634" s="342">
        <f t="shared" ca="1" si="129"/>
        <v>69.599999999999994</v>
      </c>
      <c r="L634" s="342"/>
      <c r="M634" s="342"/>
      <c r="N634" s="342"/>
      <c r="O634" s="168"/>
      <c r="P634" s="168"/>
    </row>
    <row r="635" spans="1:16" ht="21.75" customHeight="1" x14ac:dyDescent="0.2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IFERROR(__xludf.DUMMYFUNCTION("IMPORTRANGE(""https://docs.google.com/spreadsheets/d/11923uPwbBZFjjGgGUA6NLw09EwE0CqkOc4q9oUmW1yo/edit?usp=sharing"",""กำแพงเพชร!J530"")"),116)</f>
        <v>116</v>
      </c>
      <c r="K635" s="487">
        <f t="shared" ca="1" si="129"/>
        <v>70.731707317073173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7357159</v>
      </c>
      <c r="M8" s="23">
        <f t="shared" ca="1" si="0"/>
        <v>4994411</v>
      </c>
      <c r="N8" s="23">
        <f t="shared" ca="1" si="0"/>
        <v>5635968.9900000002</v>
      </c>
      <c r="O8" s="22">
        <f t="shared" ref="O8:O16" ca="1" si="1">IF(L8&gt;0,N8*100/L8,0)</f>
        <v>76.605235662298455</v>
      </c>
      <c r="P8" s="22">
        <f t="shared" ref="P8:P16" ca="1" si="2">IF(M8&gt;0,N8*100/M8,0)</f>
        <v>112.84551852060233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7357159</v>
      </c>
      <c r="M10" s="30">
        <f t="shared" ca="1" si="4"/>
        <v>4994411</v>
      </c>
      <c r="N10" s="30">
        <f t="shared" ca="1" si="4"/>
        <v>5635968.9900000002</v>
      </c>
      <c r="O10" s="29">
        <f t="shared" ca="1" si="1"/>
        <v>76.605235662298455</v>
      </c>
      <c r="P10" s="29">
        <f t="shared" ca="1" si="2"/>
        <v>112.84551852060233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6967359</v>
      </c>
      <c r="M12" s="39">
        <f t="shared" ca="1" si="6"/>
        <v>4604611</v>
      </c>
      <c r="N12" s="39">
        <f t="shared" ca="1" si="6"/>
        <v>5301168.99</v>
      </c>
      <c r="O12" s="39">
        <f t="shared" ca="1" si="1"/>
        <v>76.08577353341488</v>
      </c>
      <c r="P12" s="39">
        <f t="shared" ca="1" si="2"/>
        <v>115.12740142435484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4221659</v>
      </c>
      <c r="M14" s="39">
        <f t="shared" si="8"/>
        <v>0</v>
      </c>
      <c r="N14" s="39">
        <f t="shared" ca="1" si="8"/>
        <v>1267418.5899999999</v>
      </c>
      <c r="O14" s="39">
        <f t="shared" ca="1" si="1"/>
        <v>30.021813462432657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389800</v>
      </c>
      <c r="M16" s="39">
        <f t="shared" ca="1" si="10"/>
        <v>389800</v>
      </c>
      <c r="N16" s="39">
        <f t="shared" ca="1" si="10"/>
        <v>334800</v>
      </c>
      <c r="O16" s="50">
        <f t="shared" ca="1" si="1"/>
        <v>85.890200102616731</v>
      </c>
      <c r="P16" s="50">
        <f t="shared" ca="1" si="2"/>
        <v>85.890200102616731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4886340</v>
      </c>
      <c r="M18" s="23">
        <f t="shared" ca="1" si="11"/>
        <v>4994411</v>
      </c>
      <c r="N18" s="23">
        <f t="shared" ca="1" si="11"/>
        <v>4368550.4000000004</v>
      </c>
      <c r="O18" s="22">
        <f t="shared" ref="O18:O20" ca="1" si="12">IF(L18&gt;0,N18*100/L18,0)</f>
        <v>89.403324369569049</v>
      </c>
      <c r="P18" s="22">
        <f t="shared" ref="P18:P26" ca="1" si="13">IF(M18&gt;0,N18*100/M18,0)</f>
        <v>87.468780602957992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4886340</v>
      </c>
      <c r="M20" s="30">
        <f t="shared" ca="1" si="15"/>
        <v>4994411</v>
      </c>
      <c r="N20" s="30">
        <f t="shared" ca="1" si="15"/>
        <v>4368550.4000000004</v>
      </c>
      <c r="O20" s="29">
        <f t="shared" ca="1" si="12"/>
        <v>89.403324369569049</v>
      </c>
      <c r="P20" s="29">
        <f t="shared" ca="1" si="13"/>
        <v>87.468780602957992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4496540</v>
      </c>
      <c r="M22" s="42">
        <f t="shared" ca="1" si="18"/>
        <v>4604611</v>
      </c>
      <c r="N22" s="39">
        <f t="shared" ca="1" si="18"/>
        <v>4033750.4000000004</v>
      </c>
      <c r="O22" s="39">
        <f t="shared" ca="1" si="17"/>
        <v>89.707873164699976</v>
      </c>
      <c r="P22" s="39">
        <f t="shared" ca="1" si="13"/>
        <v>87.602414188733874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1750840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389800</v>
      </c>
      <c r="M26" s="50">
        <f t="shared" ca="1" si="22"/>
        <v>389800</v>
      </c>
      <c r="N26" s="50">
        <f t="shared" ca="1" si="22"/>
        <v>334800</v>
      </c>
      <c r="O26" s="50">
        <f t="shared" ca="1" si="17"/>
        <v>85.890200102616731</v>
      </c>
      <c r="P26" s="50">
        <f t="shared" ca="1" si="13"/>
        <v>85.890200102616731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1267418.5899999999</v>
      </c>
      <c r="O28" s="22">
        <f t="shared" ref="O28:O30" ca="1" si="24">IF(L28&gt;0,N28*100/L28,0)</f>
        <v>51.295485019339736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1267418.5899999999</v>
      </c>
      <c r="O30" s="29">
        <f t="shared" ca="1" si="24"/>
        <v>51.295485019339736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1267418.5899999999</v>
      </c>
      <c r="O32" s="39">
        <f t="shared" ca="1" si="29"/>
        <v>51.295485019339736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1267418.5899999999</v>
      </c>
      <c r="O34" s="39">
        <f t="shared" ca="1" si="29"/>
        <v>51.295485019339736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4886340</v>
      </c>
      <c r="M37" s="55">
        <f t="shared" ca="1" si="33"/>
        <v>4994411</v>
      </c>
      <c r="N37" s="55">
        <f t="shared" ca="1" si="33"/>
        <v>4368550.4000000004</v>
      </c>
      <c r="O37" s="56">
        <f t="shared" ca="1" si="29"/>
        <v>89.403324369569049</v>
      </c>
      <c r="P37" s="56">
        <f t="shared" ca="1" si="25"/>
        <v>87.468780602957992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750700</v>
      </c>
      <c r="N41" s="79">
        <f t="shared" ca="1" si="34"/>
        <v>674100.34</v>
      </c>
      <c r="O41" s="78">
        <f t="shared" ref="O41:O43" ca="1" si="35">IF(L41&gt;0,N41*100/L41,0)</f>
        <v>89.796235513520713</v>
      </c>
      <c r="P41" s="78">
        <f t="shared" ref="P41:P43" ca="1" si="36">IF(M41&gt;0,N41*100/M41,0)</f>
        <v>89.796235513520713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750700</v>
      </c>
      <c r="N43" s="79">
        <f t="shared" ca="1" si="38"/>
        <v>674100.34</v>
      </c>
      <c r="O43" s="78">
        <f t="shared" ca="1" si="35"/>
        <v>89.796235513520713</v>
      </c>
      <c r="P43" s="78">
        <f t="shared" ca="1" si="36"/>
        <v>89.796235513520713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IFERROR(__xludf.DUMMYFUNCTION("IMPORTRANGE(""https://docs.google.com/spreadsheets/d/1Yj_ptqi66GCucihVvJfMjLAmec39IyEx_6qawtMGysU/edit?usp=sharing"",""สบก!Q21"")"),750700)</f>
        <v>750700</v>
      </c>
      <c r="N45" s="50">
        <f ca="1">IFERROR(__xludf.DUMMYFUNCTION("IMPORTRANGE(""https://docs.google.com/spreadsheets/d/1Yj_ptqi66GCucihVvJfMjLAmec39IyEx_6qawtMGysU/edit?usp=sharing"",""สบก!R21"")"),674100.34)</f>
        <v>674100.34</v>
      </c>
      <c r="O45" s="39">
        <f ca="1">IF(L45&gt;0,N45*100/L45,0)</f>
        <v>89.796235513520713</v>
      </c>
      <c r="P45" s="39">
        <f ca="1">IF(M45&gt;0,N45*100/M45,0)</f>
        <v>89.796235513520713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726696</v>
      </c>
      <c r="N53" s="121">
        <f t="shared" ca="1" si="39"/>
        <v>660512.39</v>
      </c>
      <c r="O53" s="120">
        <f t="shared" ref="O53:O55" ca="1" si="40">IF(L53&gt;0,N53*100/L53,0)</f>
        <v>94.358912857142855</v>
      </c>
      <c r="P53" s="120">
        <f t="shared" ref="P53:P55" ca="1" si="41">IF(M53&gt;0,N53*100/M53,0)</f>
        <v>90.892531402402099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726696</v>
      </c>
      <c r="N55" s="121">
        <f t="shared" ca="1" si="43"/>
        <v>660512.39</v>
      </c>
      <c r="O55" s="120">
        <f t="shared" ca="1" si="40"/>
        <v>94.358912857142855</v>
      </c>
      <c r="P55" s="120">
        <f t="shared" ca="1" si="41"/>
        <v>90.892531402402099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IFERROR(__xludf.DUMMYFUNCTION("IMPORTRANGE(""https://docs.google.com/spreadsheets/d/1Yj_ptqi66GCucihVvJfMjLAmec39IyEx_6qawtMGysU/edit?usp=sharing"",""สบก!Z21"")"),726696)</f>
        <v>726696</v>
      </c>
      <c r="N57" s="50">
        <f ca="1">IFERROR(__xludf.DUMMYFUNCTION("IMPORTRANGE(""https://docs.google.com/spreadsheets/d/1Yj_ptqi66GCucihVvJfMjLAmec39IyEx_6qawtMGysU/edit?usp=sharing"",""สบก!AA21"")"),660512.39)</f>
        <v>660512.39</v>
      </c>
      <c r="O57" s="39">
        <f ca="1">IF(L57&gt;0,N57*100/L57,0)</f>
        <v>94.358912857142855</v>
      </c>
      <c r="P57" s="39">
        <f ca="1">IF(M57&gt;0,N57*100/M57,0)</f>
        <v>90.892531402402099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753000</v>
      </c>
      <c r="M66" s="152">
        <f t="shared" ca="1" si="45"/>
        <v>789720</v>
      </c>
      <c r="N66" s="152">
        <f t="shared" ca="1" si="45"/>
        <v>695055</v>
      </c>
      <c r="O66" s="151">
        <f t="shared" ref="O66:O68" ca="1" si="46">IF(L66&gt;0,N66*100/L66,0)</f>
        <v>92.304780876494021</v>
      </c>
      <c r="P66" s="151">
        <f t="shared" ref="P66:P68" ca="1" si="47">IF(M66&gt;0,N66*100/M66,0)</f>
        <v>88.012839993921901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753000</v>
      </c>
      <c r="M68" s="88">
        <f t="shared" ca="1" si="49"/>
        <v>789720</v>
      </c>
      <c r="N68" s="88">
        <f t="shared" ca="1" si="49"/>
        <v>695055</v>
      </c>
      <c r="O68" s="156">
        <f t="shared" ca="1" si="46"/>
        <v>92.304780876494021</v>
      </c>
      <c r="P68" s="156">
        <f t="shared" ca="1" si="47"/>
        <v>88.012839993921901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IFERROR(__xludf.DUMMYFUNCTION("IMPORTRANGE(""https://docs.google.com/spreadsheets/d/1Yj_ptqi66GCucihVvJfMjLAmec39IyEx_6qawtMGysU/edit?usp=sharing"",""สบก!AI21"")"),584720)</f>
        <v>584720</v>
      </c>
      <c r="N70" s="168">
        <f ca="1">IFERROR(__xludf.DUMMYFUNCTION("IMPORTRANGE(""https://docs.google.com/spreadsheets/d/1Yj_ptqi66GCucihVvJfMjLAmec39IyEx_6qawtMGysU/edit?usp=sharing"",""สบก!AJ21"")"),545055)</f>
        <v>545055</v>
      </c>
      <c r="O70" s="168">
        <f ca="1">IF(L70&gt;0,N70*100/L70,0)</f>
        <v>99.462591240875909</v>
      </c>
      <c r="P70" s="168">
        <f ca="1">IF(M70&gt;0,N70*100/M70,0)</f>
        <v>93.216411273772067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IFERROR(__xludf.DUMMYFUNCTION("IMPORTRANGE(""https://docs.google.com/spreadsheets/d/1Yj_ptqi66GCucihVvJfMjLAmec39IyEx_6qawtMGysU/edit?usp=sharing"",""สบก!AG21"")"),205000)</f>
        <v>205000</v>
      </c>
      <c r="M74" s="50">
        <f ca="1">L74</f>
        <v>205000</v>
      </c>
      <c r="N74" s="50">
        <f ca="1">IFERROR(__xludf.DUMMYFUNCTION("IMPORTRANGE(""https://docs.google.com/spreadsheets/d/1Yj_ptqi66GCucihVvJfMjLAmec39IyEx_6qawtMGysU/edit?usp=sharing"",""สบก!AK21"")"),150000)</f>
        <v>150000</v>
      </c>
      <c r="O74" s="50">
        <f ca="1">IF(L74&gt;0,N74*100/L74,0)</f>
        <v>73.170731707317074</v>
      </c>
      <c r="P74" s="50">
        <f ca="1">IF(M74&gt;0,N74*100/M74,0)</f>
        <v>73.170731707317074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228975</v>
      </c>
      <c r="O94" s="151">
        <f t="shared" ref="O94:O96" ca="1" si="53">IF(L94&gt;0,N94*100/L94,0)</f>
        <v>71.787998495109107</v>
      </c>
      <c r="P94" s="151">
        <f t="shared" ref="P94:P96" ca="1" si="54">IF(M94&gt;0,N94*100/M94,0)</f>
        <v>71.787998495109107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228975</v>
      </c>
      <c r="O96" s="156">
        <f t="shared" ca="1" si="53"/>
        <v>71.787998495109107</v>
      </c>
      <c r="P96" s="156">
        <f t="shared" ca="1" si="54"/>
        <v>71.787998495109107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IFERROR(__xludf.DUMMYFUNCTION("IMPORTRANGE(""https://docs.google.com/spreadsheets/d/1Yj_ptqi66GCucihVvJfMjLAmec39IyEx_6qawtMGysU/edit?usp=sharing"",""สบก!AS21"")"),44175)</f>
        <v>44175</v>
      </c>
      <c r="O98" s="168">
        <f ca="1">IF(L98&gt;0,N98*100/L98,0)</f>
        <v>32.927101967799643</v>
      </c>
      <c r="P98" s="168">
        <f ca="1">IF(M98&gt;0,N98*100/M98,0)</f>
        <v>32.927101967799643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627500</v>
      </c>
      <c r="M140" s="152">
        <f t="shared" ca="1" si="64"/>
        <v>629655</v>
      </c>
      <c r="N140" s="152">
        <f t="shared" ca="1" si="64"/>
        <v>571931.68000000005</v>
      </c>
      <c r="O140" s="151">
        <f t="shared" ref="O140:O142" ca="1" si="65">IF(L140&gt;0,N140*100/L140,0)</f>
        <v>91.144490836653404</v>
      </c>
      <c r="P140" s="151">
        <f t="shared" ref="P140:P142" ca="1" si="66">IF(M140&gt;0,N140*100/M140,0)</f>
        <v>90.832547982625414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627500</v>
      </c>
      <c r="M142" s="88">
        <f t="shared" ca="1" si="68"/>
        <v>629655</v>
      </c>
      <c r="N142" s="88">
        <f t="shared" ca="1" si="68"/>
        <v>571931.68000000005</v>
      </c>
      <c r="O142" s="156">
        <f t="shared" ca="1" si="65"/>
        <v>91.144490836653404</v>
      </c>
      <c r="P142" s="156">
        <f t="shared" ca="1" si="66"/>
        <v>90.832547982625414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627500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IFERROR(__xludf.DUMMYFUNCTION("IMPORTRANGE(""https://docs.google.com/spreadsheets/d/1Yj_ptqi66GCucihVvJfMjLAmec39IyEx_6qawtMGysU/edit?usp=sharing"",""สบก!BK21"")"),571931.68)</f>
        <v>571931.68000000005</v>
      </c>
      <c r="O144" s="168">
        <f ca="1">IF(L144&gt;0,N144*100/L144,0)</f>
        <v>91.144490836653404</v>
      </c>
      <c r="P144" s="168">
        <f ca="1">IF(M144&gt;0,N144*100/M144,0)</f>
        <v>90.832547982625414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IFERROR(__xludf.DUMMYFUNCTION("IMPORTRANGE(""https://docs.google.com/spreadsheets/d/1Yj_ptqi66GCucihVvJfMjLAmec39IyEx_6qawtMGysU/edit?usp=sharing"",""สบก!BG21"")"),164100)</f>
        <v>164100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66.666666666666671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56980</v>
      </c>
      <c r="O250" s="151">
        <f t="shared" ref="O250:O252" ca="1" si="78">IF(L250&gt;0,N250*100/L250,0)</f>
        <v>79.803921568627445</v>
      </c>
      <c r="P250" s="151">
        <f t="shared" ref="P250:P252" ca="1" si="79">IF(M250&gt;0,N250*100/M250,0)</f>
        <v>79.803921568627445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56980</v>
      </c>
      <c r="O252" s="156">
        <f t="shared" ca="1" si="78"/>
        <v>79.803921568627445</v>
      </c>
      <c r="P252" s="156">
        <f t="shared" ca="1" si="79"/>
        <v>79.803921568627445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IFERROR(__xludf.DUMMYFUNCTION("IMPORTRANGE(""https://docs.google.com/spreadsheets/d/1Yj_ptqi66GCucihVvJfMjLAmec39IyEx_6qawtMGysU/edit?usp=sharing"",""สบก!CC21"")"),56980)</f>
        <v>56980</v>
      </c>
      <c r="O254" s="168">
        <f ca="1">IF(L254&gt;0,N254*100/L254,0)</f>
        <v>79.803921568627445</v>
      </c>
      <c r="P254" s="168">
        <f ca="1">IF(M254&gt;0,N254*100/M254,0)</f>
        <v>79.803921568627445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58.107852412488171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58.107852412488171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58.107852412488171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IFERROR(__xludf.DUMMYFUNCTION("IMPORTRANGE(""https://docs.google.com/spreadsheets/d/11923uPwbBZFjjGgGUA6NLw09EwE0CqkOc4q9oUmW1yo/edit?usp=sharing"",""เชียงราย!J228"")"),599)</f>
        <v>599</v>
      </c>
      <c r="K328" s="317">
        <f ca="1">IF(I328&gt;0,J328*100/I328,0)</f>
        <v>88.088235294117652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1581370</v>
      </c>
      <c r="N329" s="152">
        <f t="shared" ca="1" si="98"/>
        <v>1399365.99</v>
      </c>
      <c r="O329" s="151">
        <f t="shared" ref="O329:O331" ca="1" si="99">IF(L329&gt;0,N329*100/L329,0)</f>
        <v>90.934646201433523</v>
      </c>
      <c r="P329" s="151">
        <f t="shared" ref="P329:P331" ca="1" si="100">IF(M329&gt;0,N329*100/M329,0)</f>
        <v>88.490738410365694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1581370</v>
      </c>
      <c r="N331" s="88">
        <f t="shared" ca="1" si="102"/>
        <v>1399365.99</v>
      </c>
      <c r="O331" s="156">
        <f t="shared" ca="1" si="99"/>
        <v>90.934646201433523</v>
      </c>
      <c r="P331" s="156">
        <f t="shared" ca="1" si="100"/>
        <v>88.490738410365694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IFERROR(__xludf.DUMMYFUNCTION("IMPORTRANGE(""https://docs.google.com/spreadsheets/d/1Yj_ptqi66GCucihVvJfMjLAmec39IyEx_6qawtMGysU/edit?usp=sharing"",""สบก!DM21"")"),1399365.99)</f>
        <v>1399365.99</v>
      </c>
      <c r="O333" s="168">
        <f ca="1">IF(L333&gt;0,N333*100/L333,0)</f>
        <v>90.934646201433523</v>
      </c>
      <c r="P333" s="168">
        <f ca="1">IF(M333&gt;0,N333*100/M333,0)</f>
        <v>88.490738410365694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IFERROR(__xludf.DUMMYFUNCTION("IMPORTRANGE(""https://docs.google.com/spreadsheets/d/11923uPwbBZFjjGgGUA6NLw09EwE0CqkOc4q9oUmW1yo/edit?usp=sharing"",""เชียงราย!J234"")"),559)</f>
        <v>559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IFERROR(__xludf.DUMMYFUNCTION("IMPORTRANGE(""https://docs.google.com/spreadsheets/d/11923uPwbBZFjjGgGUA6NLw09EwE0CqkOc4q9oUmW1yo/edit?usp=sharing"",""เชียงราย!J235"")"),3212.61)</f>
        <v>3212.61</v>
      </c>
      <c r="K340" s="342">
        <f t="shared" ca="1" si="103"/>
        <v>94.488529411764702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IFERROR(__xludf.DUMMYFUNCTION("IMPORTRANGE(""https://docs.google.com/spreadsheets/d/11923uPwbBZFjjGgGUA6NLw09EwE0CqkOc4q9oUmW1yo/edit?usp=sharing"",""เชียงราย!J236"")"),655)</f>
        <v>655</v>
      </c>
      <c r="K341" s="342">
        <f t="shared" ca="1" si="103"/>
        <v>96.32352941176471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IFERROR(__xludf.DUMMYFUNCTION("IMPORTRANGE(""https://docs.google.com/spreadsheets/d/11923uPwbBZFjjGgGUA6NLw09EwE0CqkOc4q9oUmW1yo/edit?usp=sharing"",""เชียงราย!J237"")"),4268.57)</f>
        <v>4268.57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IFERROR(__xludf.DUMMYFUNCTION("IMPORTRANGE(""https://docs.google.com/spreadsheets/d/11923uPwbBZFjjGgGUA6NLw09EwE0CqkOc4q9oUmW1yo/edit?usp=sharing"",""เชียงราย!J240"")"),599)</f>
        <v>599</v>
      </c>
      <c r="K345" s="342">
        <f t="shared" ca="1" si="103"/>
        <v>88.088235294117652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IFERROR(__xludf.DUMMYFUNCTION("IMPORTRANGE(""https://docs.google.com/spreadsheets/d/11923uPwbBZFjjGgGUA6NLw09EwE0CqkOc4q9oUmW1yo/edit?usp=sharing"",""เชียงราย!J241"")"),3971.08999999999)</f>
        <v>3971.0899999999901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IFERROR(__xludf.DUMMYFUNCTION("IMPORTRANGE(""https://docs.google.com/spreadsheets/d/11923uPwbBZFjjGgGUA6NLw09EwE0CqkOc4q9oUmW1yo/edit?usp=sharing"",""เชียงราย!M242"")"),1267418.58999999)</f>
        <v>1267418.5899999901</v>
      </c>
      <c r="O347" s="357">
        <f ca="1">+IF(L347&gt;0,N347*100/L347,0)</f>
        <v>51.295485019339338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IFERROR(__xludf.DUMMYFUNCTION("IMPORTRANGE(""https://docs.google.com/spreadsheets/d/11923uPwbBZFjjGgGUA6NLw09EwE0CqkOc4q9oUmW1yo/edit?usp=sharing"",""เชียงราย!M244"")"),276011)</f>
        <v>276011</v>
      </c>
      <c r="O349" s="372">
        <f ca="1">+IF(L349&gt;0,N349*100/L349,0)</f>
        <v>51.862269823374675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IFERROR(__xludf.DUMMYFUNCTION("IMPORTRANGE(""https://docs.google.com/spreadsheets/d/11923uPwbBZFjjGgGUA6NLw09EwE0CqkOc4q9oUmW1yo/edit?usp=sharing"",""เชียงราย!M247"")"),276011)</f>
        <v>276011</v>
      </c>
      <c r="O352" s="165">
        <f t="shared" ca="1" si="105"/>
        <v>51.862269823374675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IFERROR(__xludf.DUMMYFUNCTION("IMPORTRANGE(""https://docs.google.com/spreadsheets/d/11923uPwbBZFjjGgGUA6NLw09EwE0CqkOc4q9oUmW1yo/edit?usp=sharing"",""เชียงราย!M249"")"),276011)</f>
        <v>276011</v>
      </c>
      <c r="O354" s="168">
        <f t="shared" ca="1" si="105"/>
        <v>51.862269823374675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IFERROR(__xludf.DUMMYFUNCTION("IMPORTRANGE(""https://docs.google.com/spreadsheets/d/11923uPwbBZFjjGgGUA6NLw09EwE0CqkOc4q9oUmW1yo/edit?usp=sharing"",""เชียงราย!M252"")"),79450)</f>
        <v>79450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IFERROR(__xludf.DUMMYFUNCTION("IMPORTRANGE(""https://docs.google.com/spreadsheets/d/11923uPwbBZFjjGgGUA6NLw09EwE0CqkOc4q9oUmW1yo/edit?usp=sharing"",""เชียงราย!M253"")"),196561)</f>
        <v>196561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IFERROR(__xludf.DUMMYFUNCTION("IMPORTRANGE(""https://docs.google.com/spreadsheets/d/11923uPwbBZFjjGgGUA6NLw09EwE0CqkOc4q9oUmW1yo/edit?usp=sharing"",""เชียงราย!M275"")"),138000)</f>
        <v>138000</v>
      </c>
      <c r="O380" s="372">
        <f ca="1">+IF(L380&gt;0,N380*100/L380,0)</f>
        <v>29.990872343199896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IFERROR(__xludf.DUMMYFUNCTION("IMPORTRANGE(""https://docs.google.com/spreadsheets/d/11923uPwbBZFjjGgGUA6NLw09EwE0CqkOc4q9oUmW1yo/edit?usp=sharing"",""เชียงราย!M278"")"),138000)</f>
        <v>138000</v>
      </c>
      <c r="O383" s="165">
        <f t="shared" ca="1" si="109"/>
        <v>29.990872343199896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IFERROR(__xludf.DUMMYFUNCTION("IMPORTRANGE(""https://docs.google.com/spreadsheets/d/11923uPwbBZFjjGgGUA6NLw09EwE0CqkOc4q9oUmW1yo/edit?usp=sharing"",""เชียงราย!M280"")"),138000)</f>
        <v>138000</v>
      </c>
      <c r="O385" s="168">
        <f t="shared" ca="1" si="109"/>
        <v>29.990872343199896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IFERROR(__xludf.DUMMYFUNCTION("IMPORTRANGE(""https://docs.google.com/spreadsheets/d/11923uPwbBZFjjGgGUA6NLw09EwE0CqkOc4q9oUmW1yo/edit?usp=sharing"",""เชียงราย!M284"")"),27000)</f>
        <v>27000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IFERROR(__xludf.DUMMYFUNCTION("IMPORTRANGE(""https://docs.google.com/spreadsheets/d/11923uPwbBZFjjGgGUA6NLw09EwE0CqkOc4q9oUmW1yo/edit?usp=sharing"",""เชียงราย!J293"")"),70)</f>
        <v>70</v>
      </c>
      <c r="K398" s="163">
        <f t="shared" ca="1" si="110"/>
        <v>140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IFERROR(__xludf.DUMMYFUNCTION("IMPORTRANGE(""https://docs.google.com/spreadsheets/d/11923uPwbBZFjjGgGUA6NLw09EwE0CqkOc4q9oUmW1yo/edit?usp=sharing"",""เชียงราย!M296"")"),194540)</f>
        <v>194540</v>
      </c>
      <c r="O401" s="372">
        <f ca="1">+IF(L401&gt;0,N401*100/L401,0)</f>
        <v>99.305768249106691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IFERROR(__xludf.DUMMYFUNCTION("IMPORTRANGE(""https://docs.google.com/spreadsheets/d/11923uPwbBZFjjGgGUA6NLw09EwE0CqkOc4q9oUmW1yo/edit?usp=sharing"",""เชียงราย!M299"")"),194540)</f>
        <v>194540</v>
      </c>
      <c r="O404" s="168">
        <f t="shared" ca="1" si="112"/>
        <v>99.305768249106691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IFERROR(__xludf.DUMMYFUNCTION("IMPORTRANGE(""https://docs.google.com/spreadsheets/d/11923uPwbBZFjjGgGUA6NLw09EwE0CqkOc4q9oUmW1yo/edit?usp=sharing"",""เชียงราย!M301"")"),194540)</f>
        <v>194540</v>
      </c>
      <c r="O406" s="168">
        <f t="shared" ca="1" si="112"/>
        <v>99.305768249106691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IFERROR(__xludf.DUMMYFUNCTION("IMPORTRANGE(""https://docs.google.com/spreadsheets/d/11923uPwbBZFjjGgGUA6NLw09EwE0CqkOc4q9oUmW1yo/edit?usp=sharing"",""เชียงราย!M302"")"),120682)</f>
        <v>120682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IFERROR(__xludf.DUMMYFUNCTION("IMPORTRANGE(""https://docs.google.com/spreadsheets/d/11923uPwbBZFjjGgGUA6NLw09EwE0CqkOc4q9oUmW1yo/edit?usp=sharing"",""เชียงราย!M305"")"),32258)</f>
        <v>32258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IFERROR(__xludf.DUMMYFUNCTION("IMPORTRANGE(""https://docs.google.com/spreadsheets/d/11923uPwbBZFjjGgGUA6NLw09EwE0CqkOc4q9oUmW1yo/edit?usp=sharing"",""เชียงราย!M330"")"),125031)</f>
        <v>125031</v>
      </c>
      <c r="O435" s="411">
        <f t="shared" ref="O435:O439" ca="1" si="114">+IF(L435&gt;0,N435*100/L435,0)</f>
        <v>78.24217772215269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IFERROR(__xludf.DUMMYFUNCTION("IMPORTRANGE(""https://docs.google.com/spreadsheets/d/11923uPwbBZFjjGgGUA6NLw09EwE0CqkOc4q9oUmW1yo/edit?usp=sharing"",""เชียงราย!M332"")"),125031)</f>
        <v>125031</v>
      </c>
      <c r="O437" s="168">
        <f t="shared" ca="1" si="114"/>
        <v>78.24217772215269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IFERROR(__xludf.DUMMYFUNCTION("IMPORTRANGE(""https://docs.google.com/spreadsheets/d/11923uPwbBZFjjGgGUA6NLw09EwE0CqkOc4q9oUmW1yo/edit?usp=sharing"",""เชียงราย!M334"")"),125031)</f>
        <v>125031</v>
      </c>
      <c r="O439" s="168">
        <f t="shared" ca="1" si="114"/>
        <v>78.24217772215269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IFERROR(__xludf.DUMMYFUNCTION("IMPORTRANGE(""https://docs.google.com/spreadsheets/d/11923uPwbBZFjjGgGUA6NLw09EwE0CqkOc4q9oUmW1yo/edit?usp=sharing"",""เชียงราย!M338"")"),21031)</f>
        <v>21031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IFERROR(__xludf.DUMMYFUNCTION("IMPORTRANGE(""https://docs.google.com/spreadsheets/d/11923uPwbBZFjjGgGUA6NLw09EwE0CqkOc4q9oUmW1yo/edit?usp=sharing"",""เชียงราย!J350"")"),50050)</f>
        <v>50050</v>
      </c>
      <c r="K455" s="371">
        <f ca="1">IF(I455&gt;0,J455*100/I455,0)</f>
        <v>101.16629272532492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IFERROR(__xludf.DUMMYFUNCTION("IMPORTRANGE(""https://docs.google.com/spreadsheets/d/11923uPwbBZFjjGgGUA6NLw09EwE0CqkOc4q9oUmW1yo/edit?usp=sharing"",""เชียงราย!M350"")"),219410)</f>
        <v>219410</v>
      </c>
      <c r="O455" s="372">
        <f t="shared" ref="O455:O459" ca="1" si="116">+IF(L455&gt;0,N455*100/L455,0)</f>
        <v>40.522446084886404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IFERROR(__xludf.DUMMYFUNCTION("IMPORTRANGE(""https://docs.google.com/spreadsheets/d/11923uPwbBZFjjGgGUA6NLw09EwE0CqkOc4q9oUmW1yo/edit?usp=sharing"",""เชียงราย!M352"")"),219410)</f>
        <v>219410</v>
      </c>
      <c r="O457" s="168">
        <f t="shared" ca="1" si="116"/>
        <v>40.522446084886404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IFERROR(__xludf.DUMMYFUNCTION("IMPORTRANGE(""https://docs.google.com/spreadsheets/d/11923uPwbBZFjjGgGUA6NLw09EwE0CqkOc4q9oUmW1yo/edit?usp=sharing"",""เชียงราย!M354"")"),219410)</f>
        <v>219410</v>
      </c>
      <c r="O459" s="168">
        <f t="shared" ca="1" si="116"/>
        <v>40.522446084886404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IFERROR(__xludf.DUMMYFUNCTION("IMPORTRANGE(""https://docs.google.com/spreadsheets/d/11923uPwbBZFjjGgGUA6NLw09EwE0CqkOc4q9oUmW1yo/edit?usp=sharing"",""เชียงราย!M357"")"),62650)</f>
        <v>62650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IFERROR(__xludf.DUMMYFUNCTION("IMPORTRANGE(""https://docs.google.com/spreadsheets/d/11923uPwbBZFjjGgGUA6NLw09EwE0CqkOc4q9oUmW1yo/edit?usp=sharing"",""เชียงราย!J359"")"),50050)</f>
        <v>50050</v>
      </c>
      <c r="K464" s="268">
        <f t="shared" ref="K464:K515" ca="1" si="117">IF(I464&gt;0,J464*100/I464,0)</f>
        <v>101.16629272532492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IFERROR(__xludf.DUMMYFUNCTION("IMPORTRANGE(""https://docs.google.com/spreadsheets/d/11923uPwbBZFjjGgGUA6NLw09EwE0CqkOc4q9oUmW1yo/edit?usp=sharing"",""เชียงราย!J376"")"),50050)</f>
        <v>50050</v>
      </c>
      <c r="K481" s="201">
        <f t="shared" ca="1" si="117"/>
        <v>101.16629272532492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IFERROR(__xludf.DUMMYFUNCTION("IMPORTRANGE(""https://docs.google.com/spreadsheets/d/11923uPwbBZFjjGgGUA6NLw09EwE0CqkOc4q9oUmW1yo/edit?usp=sharing"",""เชียงราย!J377"")"),9930)</f>
        <v>9930</v>
      </c>
      <c r="K482" s="201">
        <f t="shared" ca="1" si="117"/>
        <v>100.8838768668089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IFERROR(__xludf.DUMMYFUNCTION("IMPORTRANGE(""https://docs.google.com/spreadsheets/d/11923uPwbBZFjjGgGUA6NLw09EwE0CqkOc4q9oUmW1yo/edit?usp=sharing"",""เชียงราย!J378"")"),44604)</f>
        <v>44604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IFERROR(__xludf.DUMMYFUNCTION("IMPORTRANGE(""https://docs.google.com/spreadsheets/d/11923uPwbBZFjjGgGUA6NLw09EwE0CqkOc4q9oUmW1yo/edit?usp=sharing"",""เชียงราย!J379"")"),9018)</f>
        <v>9018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IFERROR(__xludf.DUMMYFUNCTION("IMPORTRANGE(""https://docs.google.com/spreadsheets/d/11923uPwbBZFjjGgGUA6NLw09EwE0CqkOc4q9oUmW1yo/edit?usp=sharing"",""เชียงราย!J380"")"),65)</f>
        <v>65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IFERROR(__xludf.DUMMYFUNCTION("IMPORTRANGE(""https://docs.google.com/spreadsheets/d/11923uPwbBZFjjGgGUA6NLw09EwE0CqkOc4q9oUmW1yo/edit?usp=sharing"",""เชียงราย!J381"")"),18)</f>
        <v>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IFERROR(__xludf.DUMMYFUNCTION("IMPORTRANGE(""https://docs.google.com/spreadsheets/d/11923uPwbBZFjjGgGUA6NLw09EwE0CqkOc4q9oUmW1yo/edit?usp=sharing"",""เชียงราย!J382"")"),901)</f>
        <v>901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IFERROR(__xludf.DUMMYFUNCTION("IMPORTRANGE(""https://docs.google.com/spreadsheets/d/11923uPwbBZFjjGgGUA6NLw09EwE0CqkOc4q9oUmW1yo/edit?usp=sharing"",""เชียงราย!J383"")"),171)</f>
        <v>171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IFERROR(__xludf.DUMMYFUNCTION("IMPORTRANGE(""https://docs.google.com/spreadsheets/d/11923uPwbBZFjjGgGUA6NLw09EwE0CqkOc4q9oUmW1yo/edit?usp=sharing"",""เชียงราย!J384"")"),900)</f>
        <v>900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IFERROR(__xludf.DUMMYFUNCTION("IMPORTRANGE(""https://docs.google.com/spreadsheets/d/11923uPwbBZFjjGgGUA6NLw09EwE0CqkOc4q9oUmW1yo/edit?usp=sharing"",""เชียงราย!J385"")"),170)</f>
        <v>170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IFERROR(__xludf.DUMMYFUNCTION("IMPORTRANGE(""https://docs.google.com/spreadsheets/d/11923uPwbBZFjjGgGUA6NLw09EwE0CqkOc4q9oUmW1yo/edit?usp=sharing"",""เชียงราย!J388"")"),4480)</f>
        <v>4480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IFERROR(__xludf.DUMMYFUNCTION("IMPORTRANGE(""https://docs.google.com/spreadsheets/d/11923uPwbBZFjjGgGUA6NLw09EwE0CqkOc4q9oUmW1yo/edit?usp=sharing"",""เชียงราย!J389"")"),723)</f>
        <v>723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IFERROR(__xludf.DUMMYFUNCTION("IMPORTRANGE(""https://docs.google.com/spreadsheets/d/11923uPwbBZFjjGgGUA6NLw09EwE0CqkOc4q9oUmW1yo/edit?usp=sharing"",""เชียงราย!J392"")"),721)</f>
        <v>721</v>
      </c>
      <c r="K497" s="444">
        <f t="shared" ca="1" si="117"/>
        <v>101.98019801980197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IFERROR(__xludf.DUMMYFUNCTION("IMPORTRANGE(""https://docs.google.com/spreadsheets/d/11923uPwbBZFjjGgGUA6NLw09EwE0CqkOc4q9oUmW1yo/edit?usp=sharing"",""เชียงราย!J393"")"),721)</f>
        <v>721</v>
      </c>
      <c r="K498" s="201">
        <f t="shared" ca="1" si="117"/>
        <v>101.98019801980197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IFERROR(__xludf.DUMMYFUNCTION("IMPORTRANGE(""https://docs.google.com/spreadsheets/d/11923uPwbBZFjjGgGUA6NLw09EwE0CqkOc4q9oUmW1yo/edit?usp=sharing"",""เชียงราย!J394"")"),95)</f>
        <v>95</v>
      </c>
      <c r="K499" s="201">
        <f t="shared" ca="1" si="117"/>
        <v>101.06382978723404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IFERROR(__xludf.DUMMYFUNCTION("IMPORTRANGE(""https://docs.google.com/spreadsheets/d/11923uPwbBZFjjGgGUA6NLw09EwE0CqkOc4q9oUmW1yo/edit?usp=sharing"",""เชียงราย!J395"")"),579)</f>
        <v>579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IFERROR(__xludf.DUMMYFUNCTION("IMPORTRANGE(""https://docs.google.com/spreadsheets/d/11923uPwbBZFjjGgGUA6NLw09EwE0CqkOc4q9oUmW1yo/edit?usp=sharing"",""เชียงราย!J396"")"),76)</f>
        <v>76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IFERROR(__xludf.DUMMYFUNCTION("IMPORTRANGE(""https://docs.google.com/spreadsheets/d/11923uPwbBZFjjGgGUA6NLw09EwE0CqkOc4q9oUmW1yo/edit?usp=sharing"",""เชียงราย!J397"")"),553)</f>
        <v>553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IFERROR(__xludf.DUMMYFUNCTION("IMPORTRANGE(""https://docs.google.com/spreadsheets/d/11923uPwbBZFjjGgGUA6NLw09EwE0CqkOc4q9oUmW1yo/edit?usp=sharing"",""เชียงราย!J398"")"),74)</f>
        <v>74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IFERROR(__xludf.DUMMYFUNCTION("IMPORTRANGE(""https://docs.google.com/spreadsheets/d/11923uPwbBZFjjGgGUA6NLw09EwE0CqkOc4q9oUmW1yo/edit?usp=sharing"",""เชียงราย!J399"")"),13)</f>
        <v>13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IFERROR(__xludf.DUMMYFUNCTION("IMPORTRANGE(""https://docs.google.com/spreadsheets/d/11923uPwbBZFjjGgGUA6NLw09EwE0CqkOc4q9oUmW1yo/edit?usp=sharing"",""เชียงราย!J400"")"),1)</f>
        <v>1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IFERROR(__xludf.DUMMYFUNCTION("IMPORTRANGE(""https://docs.google.com/spreadsheets/d/11923uPwbBZFjjGgGUA6NLw09EwE0CqkOc4q9oUmW1yo/edit?usp=sharing"",""เชียงราย!J401"")"),13)</f>
        <v>13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IFERROR(__xludf.DUMMYFUNCTION("IMPORTRANGE(""https://docs.google.com/spreadsheets/d/11923uPwbBZFjjGgGUA6NLw09EwE0CqkOc4q9oUmW1yo/edit?usp=sharing"",""เชียงราย!J459"")"),10147)</f>
        <v>10147</v>
      </c>
      <c r="K564" s="371">
        <f ca="1">IF(I564&gt;0,J564*100/I564,0)</f>
        <v>298.44117647058823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IFERROR(__xludf.DUMMYFUNCTION("IMPORTRANGE(""https://docs.google.com/spreadsheets/d/11923uPwbBZFjjGgGUA6NLw09EwE0CqkOc4q9oUmW1yo/edit?usp=sharing"",""เชียงราย!M459"")"),124249.94)</f>
        <v>124249.94</v>
      </c>
      <c r="O564" s="372">
        <f t="shared" ref="O564:O568" ca="1" si="122">+IF(L564&gt;0,N564*100/L564,0)</f>
        <v>75.030157004830912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IFERROR(__xludf.DUMMYFUNCTION("IMPORTRANGE(""https://docs.google.com/spreadsheets/d/11923uPwbBZFjjGgGUA6NLw09EwE0CqkOc4q9oUmW1yo/edit?usp=sharing"",""เชียงราย!M461"")"),124249.94)</f>
        <v>124249.94</v>
      </c>
      <c r="O566" s="168">
        <f t="shared" ca="1" si="122"/>
        <v>75.030157004830912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IFERROR(__xludf.DUMMYFUNCTION("IMPORTRANGE(""https://docs.google.com/spreadsheets/d/11923uPwbBZFjjGgGUA6NLw09EwE0CqkOc4q9oUmW1yo/edit?usp=sharing"",""เชียงราย!M463"")"),124249.94)</f>
        <v>124249.94</v>
      </c>
      <c r="O568" s="168">
        <f t="shared" ca="1" si="122"/>
        <v>75.030157004830912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IFERROR(__xludf.DUMMYFUNCTION("IMPORTRANGE(""https://docs.google.com/spreadsheets/d/11923uPwbBZFjjGgGUA6NLw09EwE0CqkOc4q9oUmW1yo/edit?usp=sharing"",""เชียงราย!M466"")"),79499.94)</f>
        <v>79499.94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IFERROR(__xludf.DUMMYFUNCTION("IMPORTRANGE(""https://docs.google.com/spreadsheets/d/11923uPwbBZFjjGgGUA6NLw09EwE0CqkOc4q9oUmW1yo/edit?usp=sharing"",""เชียงราย!M467"")"),44750)</f>
        <v>44750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IFERROR(__xludf.DUMMYFUNCTION("IMPORTRANGE(""https://docs.google.com/spreadsheets/d/11923uPwbBZFjjGgGUA6NLw09EwE0CqkOc4q9oUmW1yo/edit?usp=sharing"",""เชียงราย!J468"")"),10147)</f>
        <v>10147</v>
      </c>
      <c r="K573" s="201">
        <f ca="1">IF(I573&gt;0,J573*100/I573,0)</f>
        <v>298.44117647058823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IFERROR(__xludf.DUMMYFUNCTION("IMPORTRANGE(""https://docs.google.com/spreadsheets/d/11923uPwbBZFjjGgGUA6NLw09EwE0CqkOc4q9oUmW1yo/edit?usp=sharing"",""เชียงราย!J471"")"),347)</f>
        <v>347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IFERROR(__xludf.DUMMYFUNCTION("IMPORTRANGE(""https://docs.google.com/spreadsheets/d/11923uPwbBZFjjGgGUA6NLw09EwE0CqkOc4q9oUmW1yo/edit?usp=sharing"",""เชียงราย!J472"")"),9794)</f>
        <v>9794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IFERROR(__xludf.DUMMYFUNCTION("IMPORTRANGE(""https://docs.google.com/spreadsheets/d/11923uPwbBZFjjGgGUA6NLw09EwE0CqkOc4q9oUmW1yo/edit?usp=sharing"",""เชียงราย!J475"")"),29)</f>
        <v>29</v>
      </c>
      <c r="K580" s="371">
        <f ca="1">IF(I580&gt;0,J580*100/I580,0)</f>
        <v>34.523809523809526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IFERROR(__xludf.DUMMYFUNCTION("IMPORTRANGE(""https://docs.google.com/spreadsheets/d/11923uPwbBZFjjGgGUA6NLw09EwE0CqkOc4q9oUmW1yo/edit?usp=sharing"",""เชียงราย!M475"")"),157483.65)</f>
        <v>157483.65</v>
      </c>
      <c r="O580" s="372">
        <f t="shared" ref="O580:O584" ca="1" si="124">+IF(L580&gt;0,N580*100/L580,0)</f>
        <v>43.858027269992981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IFERROR(__xludf.DUMMYFUNCTION("IMPORTRANGE(""https://docs.google.com/spreadsheets/d/11923uPwbBZFjjGgGUA6NLw09EwE0CqkOc4q9oUmW1yo/edit?usp=sharing"",""เชียงราย!M477"")"),157483.65)</f>
        <v>157483.65</v>
      </c>
      <c r="O582" s="168">
        <f t="shared" ca="1" si="124"/>
        <v>43.858027269992981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IFERROR(__xludf.DUMMYFUNCTION("IMPORTRANGE(""https://docs.google.com/spreadsheets/d/11923uPwbBZFjjGgGUA6NLw09EwE0CqkOc4q9oUmW1yo/edit?usp=sharing"",""เชียงราย!M479"")"),157483.65)</f>
        <v>157483.65</v>
      </c>
      <c r="O584" s="168">
        <f t="shared" ca="1" si="124"/>
        <v>43.858027269992981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IFERROR(__xludf.DUMMYFUNCTION("IMPORTRANGE(""https://docs.google.com/spreadsheets/d/11923uPwbBZFjjGgGUA6NLw09EwE0CqkOc4q9oUmW1yo/edit?usp=sharing"",""เชียงราย!M482"")"),74416.65)</f>
        <v>74416.649999999994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IFERROR(__xludf.DUMMYFUNCTION("IMPORTRANGE(""https://docs.google.com/spreadsheets/d/11923uPwbBZFjjGgGUA6NLw09EwE0CqkOc4q9oUmW1yo/edit?usp=sharing"",""เชียงราย!M483"")"),83067)</f>
        <v>83067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IFERROR(__xludf.DUMMYFUNCTION("IMPORTRANGE(""https://docs.google.com/spreadsheets/d/11923uPwbBZFjjGgGUA6NLw09EwE0CqkOc4q9oUmW1yo/edit?usp=sharing"",""เชียงราย!J484"")"),108)</f>
        <v>108</v>
      </c>
      <c r="K589" s="163">
        <f t="shared" ref="K589:K596" ca="1" si="125">IF(I589&gt;0,J589*100/I589,0)</f>
        <v>128.57142857142858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IFERROR(__xludf.DUMMYFUNCTION("IMPORTRANGE(""https://docs.google.com/spreadsheets/d/11923uPwbBZFjjGgGUA6NLw09EwE0CqkOc4q9oUmW1yo/edit?usp=sharing"",""เชียงราย!J485"")"),63.33)</f>
        <v>63.33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IFERROR(__xludf.DUMMYFUNCTION("IMPORTRANGE(""https://docs.google.com/spreadsheets/d/11923uPwbBZFjjGgGUA6NLw09EwE0CqkOc4q9oUmW1yo/edit?usp=sharing"",""เชียงราย!J486"")"),45)</f>
        <v>45</v>
      </c>
      <c r="K591" s="163">
        <f t="shared" ca="1" si="125"/>
        <v>53.571428571428569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IFERROR(__xludf.DUMMYFUNCTION("IMPORTRANGE(""https://docs.google.com/spreadsheets/d/11923uPwbBZFjjGgGUA6NLw09EwE0CqkOc4q9oUmW1yo/edit?usp=sharing"",""เชียงราย!J487"")"),25.87)</f>
        <v>25.87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IFERROR(__xludf.DUMMYFUNCTION("IMPORTRANGE(""https://docs.google.com/spreadsheets/d/11923uPwbBZFjjGgGUA6NLw09EwE0CqkOc4q9oUmW1yo/edit?usp=sharing"",""เชียงราย!J488"")"),27)</f>
        <v>27</v>
      </c>
      <c r="K593" s="163">
        <f t="shared" ca="1" si="125"/>
        <v>32.142857142857146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IFERROR(__xludf.DUMMYFUNCTION("IMPORTRANGE(""https://docs.google.com/spreadsheets/d/11923uPwbBZFjjGgGUA6NLw09EwE0CqkOc4q9oUmW1yo/edit?usp=sharing"",""เชียงราย!J489"")"),17.16)</f>
        <v>17.16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IFERROR(__xludf.DUMMYFUNCTION("IMPORTRANGE(""https://docs.google.com/spreadsheets/d/11923uPwbBZFjjGgGUA6NLw09EwE0CqkOc4q9oUmW1yo/edit?usp=sharing"",""เชียงราย!J490"")"),29)</f>
        <v>29</v>
      </c>
      <c r="K595" s="163">
        <f t="shared" ca="1" si="125"/>
        <v>34.523809523809526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IFERROR(__xludf.DUMMYFUNCTION("IMPORTRANGE(""https://docs.google.com/spreadsheets/d/11923uPwbBZFjjGgGUA6NLw09EwE0CqkOc4q9oUmW1yo/edit?usp=sharing"",""เชียงราย!J491"")"),17.92)</f>
        <v>17.920000000000002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IFERROR(__xludf.DUMMYFUNCTION("IMPORTRANGE(""https://docs.google.com/spreadsheets/d/11923uPwbBZFjjGgGUA6NLw09EwE0CqkOc4q9oUmW1yo/edit?usp=sharing"",""เชียงราย!J523"")"),4805638.07)</f>
        <v>4805638.07</v>
      </c>
      <c r="K628" s="342">
        <f t="shared" ref="K628:K635" ca="1" si="129">IF(I628&gt;0,J628*100/I628,0)</f>
        <v>61.812029815038713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IFERROR(__xludf.DUMMYFUNCTION("IMPORTRANGE(""https://docs.google.com/spreadsheets/d/11923uPwbBZFjjGgGUA6NLw09EwE0CqkOc4q9oUmW1yo/edit?usp=sharing"",""เชียงราย!J524"")"),187)</f>
        <v>187</v>
      </c>
      <c r="K629" s="342">
        <f t="shared" ca="1" si="129"/>
        <v>57.53846153846154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IFERROR(__xludf.DUMMYFUNCTION("IMPORTRANGE(""https://docs.google.com/spreadsheets/d/11923uPwbBZFjjGgGUA6NLw09EwE0CqkOc4q9oUmW1yo/edit?usp=sharing"",""เชียงราย!J525"")"),822124.87)</f>
        <v>822124.87</v>
      </c>
      <c r="K630" s="342">
        <f t="shared" ca="1" si="129"/>
        <v>12.851725922620059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IFERROR(__xludf.DUMMYFUNCTION("IMPORTRANGE(""https://docs.google.com/spreadsheets/d/11923uPwbBZFjjGgGUA6NLw09EwE0CqkOc4q9oUmW1yo/edit?usp=sharing"",""เชียงราย!J526"")"),84)</f>
        <v>84</v>
      </c>
      <c r="K631" s="342">
        <f t="shared" ca="1" si="129"/>
        <v>51.851851851851855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IFERROR(__xludf.DUMMYFUNCTION("IMPORTRANGE(""https://docs.google.com/spreadsheets/d/11923uPwbBZFjjGgGUA6NLw09EwE0CqkOc4q9oUmW1yo/edit?usp=sharing"",""เชียงราย!J529"")"),4000000)</f>
        <v>4000000</v>
      </c>
      <c r="K634" s="342">
        <f t="shared" ca="1" si="129"/>
        <v>80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IFERROR(__xludf.DUMMYFUNCTION("IMPORTRANGE(""https://docs.google.com/spreadsheets/d/11923uPwbBZFjjGgGUA6NLw09EwE0CqkOc4q9oUmW1yo/edit?usp=sharing"",""เชียงราย!I530"")"),212)</f>
        <v>212</v>
      </c>
      <c r="J635" s="505">
        <f ca="1">IFERROR(__xludf.DUMMYFUNCTION("IMPORTRANGE(""https://docs.google.com/spreadsheets/d/11923uPwbBZFjjGgGUA6NLw09EwE0CqkOc4q9oUmW1yo/edit?usp=sharing"",""เชียงราย!J530"")"),136)</f>
        <v>136</v>
      </c>
      <c r="K635" s="487">
        <f t="shared" ca="1" si="129"/>
        <v>64.15094339622641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7445284</v>
      </c>
      <c r="M8" s="23">
        <f t="shared" ca="1" si="0"/>
        <v>4801839.0999999996</v>
      </c>
      <c r="N8" s="23">
        <f t="shared" ca="1" si="0"/>
        <v>5782270.7000000002</v>
      </c>
      <c r="O8" s="22">
        <f t="shared" ref="O8:O16" ca="1" si="1">IF(L8&gt;0,N8*100/L8,0)</f>
        <v>77.66353439304666</v>
      </c>
      <c r="P8" s="22">
        <f t="shared" ref="P8:P16" ca="1" si="2">IF(M8&gt;0,N8*100/M8,0)</f>
        <v>120.41783532480297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7445284</v>
      </c>
      <c r="M10" s="30">
        <f t="shared" ca="1" si="4"/>
        <v>4801839.0999999996</v>
      </c>
      <c r="N10" s="30">
        <f t="shared" ca="1" si="4"/>
        <v>5782270.7000000002</v>
      </c>
      <c r="O10" s="29">
        <f t="shared" ca="1" si="1"/>
        <v>77.66353439304666</v>
      </c>
      <c r="P10" s="29">
        <f t="shared" ca="1" si="2"/>
        <v>120.41783532480297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7133884</v>
      </c>
      <c r="M12" s="39">
        <f t="shared" ca="1" si="6"/>
        <v>4490439.0999999996</v>
      </c>
      <c r="N12" s="39">
        <f t="shared" ca="1" si="6"/>
        <v>5470870.7000000002</v>
      </c>
      <c r="O12" s="39">
        <f t="shared" ca="1" si="1"/>
        <v>76.68852899766803</v>
      </c>
      <c r="P12" s="39">
        <f t="shared" ca="1" si="2"/>
        <v>121.83375786123011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4721884</v>
      </c>
      <c r="M14" s="39">
        <f t="shared" si="8"/>
        <v>0</v>
      </c>
      <c r="N14" s="39">
        <f t="shared" ca="1" si="8"/>
        <v>1828995.36</v>
      </c>
      <c r="O14" s="39">
        <f t="shared" ca="1" si="1"/>
        <v>38.734440744414727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4783905</v>
      </c>
      <c r="M18" s="23">
        <f t="shared" ca="1" si="11"/>
        <v>4801839.0999999996</v>
      </c>
      <c r="N18" s="23">
        <f t="shared" ca="1" si="11"/>
        <v>3953275.34</v>
      </c>
      <c r="O18" s="22">
        <f t="shared" ref="O18:O20" ca="1" si="12">IF(L18&gt;0,N18*100/L18,0)</f>
        <v>82.636995090830609</v>
      </c>
      <c r="P18" s="22">
        <f t="shared" ref="P18:P26" ca="1" si="13">IF(M18&gt;0,N18*100/M18,0)</f>
        <v>82.328359148893611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4783905</v>
      </c>
      <c r="M20" s="30">
        <f t="shared" ca="1" si="15"/>
        <v>4801839.0999999996</v>
      </c>
      <c r="N20" s="30">
        <f t="shared" ca="1" si="15"/>
        <v>3953275.34</v>
      </c>
      <c r="O20" s="29">
        <f t="shared" ca="1" si="12"/>
        <v>82.636995090830609</v>
      </c>
      <c r="P20" s="29">
        <f t="shared" ca="1" si="13"/>
        <v>82.328359148893611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4472505</v>
      </c>
      <c r="M22" s="42">
        <f t="shared" ca="1" si="18"/>
        <v>4490439.0999999996</v>
      </c>
      <c r="N22" s="39">
        <f t="shared" ca="1" si="18"/>
        <v>3641875.34</v>
      </c>
      <c r="O22" s="39">
        <f t="shared" ca="1" si="17"/>
        <v>81.428088733271395</v>
      </c>
      <c r="P22" s="39">
        <f t="shared" ca="1" si="13"/>
        <v>81.10287789004866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2060505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2661379</v>
      </c>
      <c r="M28" s="23">
        <f t="shared" si="23"/>
        <v>0</v>
      </c>
      <c r="N28" s="23">
        <f t="shared" ca="1" si="23"/>
        <v>1828995.36</v>
      </c>
      <c r="O28" s="22">
        <f t="shared" ref="O28:O30" ca="1" si="24">IF(L28&gt;0,N28*100/L28,0)</f>
        <v>68.723596301015377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2661379</v>
      </c>
      <c r="M30" s="30">
        <f t="shared" si="27"/>
        <v>0</v>
      </c>
      <c r="N30" s="30">
        <f t="shared" ca="1" si="27"/>
        <v>1828995.36</v>
      </c>
      <c r="O30" s="29">
        <f t="shared" ca="1" si="24"/>
        <v>68.723596301015377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2661379</v>
      </c>
      <c r="M32" s="39">
        <f t="shared" si="30"/>
        <v>0</v>
      </c>
      <c r="N32" s="39">
        <f t="shared" ca="1" si="30"/>
        <v>1828995.36</v>
      </c>
      <c r="O32" s="39">
        <f t="shared" ca="1" si="29"/>
        <v>68.723596301015377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2661379</v>
      </c>
      <c r="M34" s="39">
        <f t="shared" si="32"/>
        <v>0</v>
      </c>
      <c r="N34" s="39">
        <f t="shared" ca="1" si="32"/>
        <v>1828995.36</v>
      </c>
      <c r="O34" s="39">
        <f t="shared" ca="1" si="29"/>
        <v>68.723596301015377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4783905</v>
      </c>
      <c r="M37" s="55">
        <f t="shared" ca="1" si="33"/>
        <v>4801839.0999999996</v>
      </c>
      <c r="N37" s="55">
        <f t="shared" ca="1" si="33"/>
        <v>3953275.3399999994</v>
      </c>
      <c r="O37" s="56">
        <f t="shared" ca="1" si="29"/>
        <v>82.636995090830595</v>
      </c>
      <c r="P37" s="56">
        <f t="shared" ca="1" si="25"/>
        <v>82.328359148893597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885000</v>
      </c>
      <c r="N41" s="79">
        <f t="shared" ca="1" si="34"/>
        <v>819053.74</v>
      </c>
      <c r="O41" s="78">
        <f t="shared" ref="O41:O43" ca="1" si="35">IF(L41&gt;0,N41*100/L41,0)</f>
        <v>92.548445197740108</v>
      </c>
      <c r="P41" s="78">
        <f t="shared" ref="P41:P43" ca="1" si="36">IF(M41&gt;0,N41*100/M41,0)</f>
        <v>92.548445197740108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885000</v>
      </c>
      <c r="N43" s="79">
        <f t="shared" ca="1" si="38"/>
        <v>819053.74</v>
      </c>
      <c r="O43" s="78">
        <f t="shared" ca="1" si="35"/>
        <v>92.548445197740108</v>
      </c>
      <c r="P43" s="78">
        <f t="shared" ca="1" si="36"/>
        <v>92.548445197740108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IFERROR(__xludf.DUMMYFUNCTION("IMPORTRANGE(""https://docs.google.com/spreadsheets/d/1Yj_ptqi66GCucihVvJfMjLAmec39IyEx_6qawtMGysU/edit?usp=sharing"",""สบก!Q22"")"),709000)</f>
        <v>709000</v>
      </c>
      <c r="N45" s="50">
        <f ca="1">IFERROR(__xludf.DUMMYFUNCTION("IMPORTRANGE(""https://docs.google.com/spreadsheets/d/1Yj_ptqi66GCucihVvJfMjLAmec39IyEx_6qawtMGysU/edit?usp=sharing"",""สบก!R22"")"),643053.74)</f>
        <v>643053.74</v>
      </c>
      <c r="O45" s="39">
        <f ca="1">IF(L45&gt;0,N45*100/L45,0)</f>
        <v>90.698693935119891</v>
      </c>
      <c r="P45" s="39">
        <f ca="1">IF(M45&gt;0,N45*100/M45,0)</f>
        <v>90.698693935119891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855132</v>
      </c>
      <c r="N53" s="121">
        <f t="shared" ca="1" si="39"/>
        <v>700782</v>
      </c>
      <c r="O53" s="120">
        <f t="shared" ref="O53:O55" ca="1" si="40">IF(L53&gt;0,N53*100/L53,0)</f>
        <v>77.864666666666665</v>
      </c>
      <c r="P53" s="120">
        <f t="shared" ref="P53:P55" ca="1" si="41">IF(M53&gt;0,N53*100/M53,0)</f>
        <v>81.950155063779633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855132</v>
      </c>
      <c r="N55" s="121">
        <f t="shared" ca="1" si="43"/>
        <v>700782</v>
      </c>
      <c r="O55" s="120">
        <f t="shared" ca="1" si="40"/>
        <v>77.864666666666665</v>
      </c>
      <c r="P55" s="120">
        <f t="shared" ca="1" si="41"/>
        <v>81.950155063779633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IFERROR(__xludf.DUMMYFUNCTION("IMPORTRANGE(""https://docs.google.com/spreadsheets/d/1Yj_ptqi66GCucihVvJfMjLAmec39IyEx_6qawtMGysU/edit?usp=sharing"",""สบก!Z22"")"),855132)</f>
        <v>855132</v>
      </c>
      <c r="N57" s="50">
        <f ca="1">IFERROR(__xludf.DUMMYFUNCTION("IMPORTRANGE(""https://docs.google.com/spreadsheets/d/1Yj_ptqi66GCucihVvJfMjLAmec39IyEx_6qawtMGysU/edit?usp=sharing"",""สบก!AA22"")"),700782)</f>
        <v>700782</v>
      </c>
      <c r="O57" s="39">
        <f ca="1">IF(L57&gt;0,N57*100/L57,0)</f>
        <v>77.864666666666665</v>
      </c>
      <c r="P57" s="39">
        <f ca="1">IF(M57&gt;0,N57*100/M57,0)</f>
        <v>81.950155063779633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522120</v>
      </c>
      <c r="N66" s="152">
        <f t="shared" ca="1" si="45"/>
        <v>448552.27</v>
      </c>
      <c r="O66" s="151">
        <f t="shared" ref="O66:O68" ca="1" si="46">IF(L66&gt;0,N66*100/L66,0)</f>
        <v>92.294705761316877</v>
      </c>
      <c r="P66" s="151">
        <f t="shared" ref="P66:P68" ca="1" si="47">IF(M66&gt;0,N66*100/M66,0)</f>
        <v>85.909804259557191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522120</v>
      </c>
      <c r="N68" s="88">
        <f t="shared" ca="1" si="49"/>
        <v>448552.27</v>
      </c>
      <c r="O68" s="156">
        <f t="shared" ca="1" si="46"/>
        <v>92.294705761316877</v>
      </c>
      <c r="P68" s="156">
        <f t="shared" ca="1" si="47"/>
        <v>85.909804259557191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IFERROR(__xludf.DUMMYFUNCTION("IMPORTRANGE(""https://docs.google.com/spreadsheets/d/1Yj_ptqi66GCucihVvJfMjLAmec39IyEx_6qawtMGysU/edit?usp=sharing"",""สบก!AJ22"")"),448552.27)</f>
        <v>448552.27</v>
      </c>
      <c r="O70" s="168">
        <f ca="1">IF(L70&gt;0,N70*100/L70,0)</f>
        <v>92.294705761316877</v>
      </c>
      <c r="P70" s="168">
        <f ca="1">IF(M70&gt;0,N70*100/M70,0)</f>
        <v>85.909804259557191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166344</v>
      </c>
      <c r="O94" s="151">
        <f t="shared" ref="O94:O96" ca="1" si="53">IF(L94&gt;0,N94*100/L94,0)</f>
        <v>77.549650349650349</v>
      </c>
      <c r="P94" s="151">
        <f t="shared" ref="P94:P96" ca="1" si="54">IF(M94&gt;0,N94*100/M94,0)</f>
        <v>77.549650349650349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166344</v>
      </c>
      <c r="O96" s="156">
        <f t="shared" ca="1" si="53"/>
        <v>77.549650349650349</v>
      </c>
      <c r="P96" s="156">
        <f t="shared" ca="1" si="54"/>
        <v>77.549650349650349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IFERROR(__xludf.DUMMYFUNCTION("IMPORTRANGE(""https://docs.google.com/spreadsheets/d/1Yj_ptqi66GCucihVvJfMjLAmec39IyEx_6qawtMGysU/edit?usp=sharing"",""สบก!AR22"")"),122100)</f>
        <v>122100</v>
      </c>
      <c r="N98" s="168">
        <f ca="1">IFERROR(__xludf.DUMMYFUNCTION("IMPORTRANGE(""https://docs.google.com/spreadsheets/d/1Yj_ptqi66GCucihVvJfMjLAmec39IyEx_6qawtMGysU/edit?usp=sharing"",""สบก!AS22"")"),73944)</f>
        <v>73944</v>
      </c>
      <c r="O98" s="168">
        <f ca="1">IF(L98&gt;0,N98*100/L98,0)</f>
        <v>60.560196560196559</v>
      </c>
      <c r="P98" s="168">
        <f ca="1">IF(M98&gt;0,N98*100/M98,0)</f>
        <v>60.560196560196559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939300</v>
      </c>
      <c r="M140" s="152">
        <f t="shared" ca="1" si="64"/>
        <v>926282.1</v>
      </c>
      <c r="N140" s="152">
        <f t="shared" ca="1" si="64"/>
        <v>791121.72</v>
      </c>
      <c r="O140" s="151">
        <f t="shared" ref="O140:O142" ca="1" si="65">IF(L140&gt;0,N140*100/L140,0)</f>
        <v>84.224605557329923</v>
      </c>
      <c r="P140" s="151">
        <f t="shared" ref="P140:P142" ca="1" si="66">IF(M140&gt;0,N140*100/M140,0)</f>
        <v>85.408291923162508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939300</v>
      </c>
      <c r="M142" s="88">
        <f t="shared" ca="1" si="68"/>
        <v>926282.1</v>
      </c>
      <c r="N142" s="88">
        <f t="shared" ca="1" si="68"/>
        <v>791121.72</v>
      </c>
      <c r="O142" s="156">
        <f t="shared" ca="1" si="65"/>
        <v>84.224605557329923</v>
      </c>
      <c r="P142" s="156">
        <f t="shared" ca="1" si="66"/>
        <v>85.408291923162508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939300</v>
      </c>
      <c r="M144" s="167">
        <f ca="1">IFERROR(__xludf.DUMMYFUNCTION("IMPORTRANGE(""https://docs.google.com/spreadsheets/d/1Yj_ptqi66GCucihVvJfMjLAmec39IyEx_6qawtMGysU/edit?usp=sharing"",""สบก!BJ22"")"),926282.1)</f>
        <v>926282.1</v>
      </c>
      <c r="N144" s="168">
        <f ca="1">IFERROR(__xludf.DUMMYFUNCTION("IMPORTRANGE(""https://docs.google.com/spreadsheets/d/1Yj_ptqi66GCucihVvJfMjLAmec39IyEx_6qawtMGysU/edit?usp=sharing"",""สบก!BK22"")"),791121.72)</f>
        <v>791121.72</v>
      </c>
      <c r="O144" s="168">
        <f ca="1">IF(L144&gt;0,N144*100/L144,0)</f>
        <v>84.224605557329923</v>
      </c>
      <c r="P144" s="168">
        <f ca="1">IF(M144&gt;0,N144*100/M144,0)</f>
        <v>85.408291923162508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IFERROR(__xludf.DUMMYFUNCTION("IMPORTRANGE(""https://docs.google.com/spreadsheets/d/1Yj_ptqi66GCucihVvJfMjLAmec39IyEx_6qawtMGysU/edit?usp=sharing"",""สบก!BG22"")"),607900)</f>
        <v>607900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IFERROR(__xludf.DUMMYFUNCTION("IMPORTRANGE(""https://docs.google.com/spreadsheets/d/11923uPwbBZFjjGgGUA6NLw09EwE0CqkOc4q9oUmW1yo/edit?usp=sharing"",""เชียงใหม่!J84"")"),128)</f>
        <v>128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IFERROR(__xludf.DUMMYFUNCTION("IMPORTRANGE(""https://docs.google.com/spreadsheets/d/11923uPwbBZFjjGgGUA6NLw09EwE0CqkOc4q9oUmW1yo/edit?usp=sharing"",""เชียงใหม่!J85"")"),128)</f>
        <v>128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IFERROR(__xludf.DUMMYFUNCTION("IMPORTRANGE(""https://docs.google.com/spreadsheets/d/11923uPwbBZFjjGgGUA6NLw09EwE0CqkOc4q9oUmW1yo/edit?usp=sharing"",""เชียงใหม่!J114"")"),16000)</f>
        <v>16000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IFERROR(__xludf.DUMMYFUNCTION("IMPORTRANGE(""https://docs.google.com/spreadsheets/d/11923uPwbBZFjjGgGUA6NLw09EwE0CqkOc4q9oUmW1yo/edit?usp=sharing"",""เชียงใหม่!J125"")"),16000)</f>
        <v>16000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IFERROR(__xludf.DUMMYFUNCTION("IMPORTRANGE(""https://docs.google.com/spreadsheets/d/11923uPwbBZFjjGgGUA6NLw09EwE0CqkOc4q9oUmW1yo/edit?usp=sharing"",""เชียงใหม่!J141"")"),3)</f>
        <v>3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59782</v>
      </c>
      <c r="O250" s="151">
        <f t="shared" ref="O250:O252" ca="1" si="78">IF(L250&gt;0,N250*100/L250,0)</f>
        <v>83.728291316526608</v>
      </c>
      <c r="P250" s="151">
        <f t="shared" ref="P250:P252" ca="1" si="79">IF(M250&gt;0,N250*100/M250,0)</f>
        <v>83.728291316526608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59782</v>
      </c>
      <c r="O252" s="156">
        <f t="shared" ca="1" si="78"/>
        <v>83.728291316526608</v>
      </c>
      <c r="P252" s="156">
        <f t="shared" ca="1" si="79"/>
        <v>83.728291316526608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IFERROR(__xludf.DUMMYFUNCTION("IMPORTRANGE(""https://docs.google.com/spreadsheets/d/1Yj_ptqi66GCucihVvJfMjLAmec39IyEx_6qawtMGysU/edit?usp=sharing"",""สบก!CC22"")"),59782)</f>
        <v>59782</v>
      </c>
      <c r="O254" s="168">
        <f ca="1">IF(L254&gt;0,N254*100/L254,0)</f>
        <v>83.728291316526608</v>
      </c>
      <c r="P254" s="168">
        <f ca="1">IF(M254&gt;0,N254*100/M254,0)</f>
        <v>83.728291316526608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96403.6</v>
      </c>
      <c r="O271" s="151">
        <f t="shared" ref="O271:O273" ca="1" si="84">IF(L271&gt;0,N271*100/L271,0)</f>
        <v>91.204919583727531</v>
      </c>
      <c r="P271" s="151">
        <f t="shared" ref="P271:P273" ca="1" si="85">IF(M271&gt;0,N271*100/M271,0)</f>
        <v>91.204919583727531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96403.6</v>
      </c>
      <c r="O273" s="156">
        <f t="shared" ca="1" si="84"/>
        <v>91.204919583727531</v>
      </c>
      <c r="P273" s="156">
        <f t="shared" ca="1" si="85"/>
        <v>91.204919583727531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IFERROR(__xludf.DUMMYFUNCTION("IMPORTRANGE(""https://docs.google.com/spreadsheets/d/1Yj_ptqi66GCucihVvJfMjLAmec39IyEx_6qawtMGysU/edit?usp=sharing"",""สบก!CL22"")"),96403.6)</f>
        <v>96403.6</v>
      </c>
      <c r="O275" s="168">
        <f ca="1">IF(L275&gt;0,N275*100/L275,0)</f>
        <v>91.204919583727531</v>
      </c>
      <c r="P275" s="168">
        <f ca="1">IF(M275&gt;0,N275*100/M275,0)</f>
        <v>91.204919583727531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143553.59</v>
      </c>
      <c r="O310" s="151">
        <f t="shared" ref="O310:O312" ca="1" si="94">IF(L310&gt;0,N310*100/L310,0)</f>
        <v>45.485928390367555</v>
      </c>
      <c r="P310" s="151">
        <f t="shared" ref="P310:P312" ca="1" si="95">IF(M310&gt;0,N310*100/M310,0)</f>
        <v>45.485928390367555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143553.59</v>
      </c>
      <c r="O312" s="156">
        <f t="shared" ca="1" si="94"/>
        <v>45.485928390367555</v>
      </c>
      <c r="P312" s="156">
        <f t="shared" ca="1" si="95"/>
        <v>45.485928390367555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IFERROR(__xludf.DUMMYFUNCTION("IMPORTRANGE(""https://docs.google.com/spreadsheets/d/1Yj_ptqi66GCucihVvJfMjLAmec39IyEx_6qawtMGysU/edit?usp=sharing"",""สบก!DD22"")"),143553.59)</f>
        <v>143553.59</v>
      </c>
      <c r="O314" s="168">
        <f ca="1">IF(L314&gt;0,N314*100/L314,0)</f>
        <v>45.485928390367555</v>
      </c>
      <c r="P314" s="168">
        <f ca="1">IF(M314&gt;0,N314*100/M314,0)</f>
        <v>45.485928390367555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IFERROR(__xludf.DUMMYFUNCTION("IMPORTRANGE(""https://docs.google.com/spreadsheets/d/11923uPwbBZFjjGgGUA6NLw09EwE0CqkOc4q9oUmW1yo/edit?usp=sharing"",""เชียงใหม่!J228"")"),181)</f>
        <v>181</v>
      </c>
      <c r="K328" s="317">
        <f ca="1">IF(I328&gt;0,J328*100/I328,0)</f>
        <v>57.460317460317462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884980</v>
      </c>
      <c r="N329" s="152">
        <f t="shared" ca="1" si="98"/>
        <v>706557.42</v>
      </c>
      <c r="O329" s="151">
        <f t="shared" ref="O329:O331" ca="1" si="99">IF(L329&gt;0,N329*100/L329,0)</f>
        <v>83.588564735945482</v>
      </c>
      <c r="P329" s="151">
        <f t="shared" ref="P329:P331" ca="1" si="100">IF(M329&gt;0,N329*100/M329,0)</f>
        <v>79.83880087685597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884980</v>
      </c>
      <c r="N331" s="88">
        <f t="shared" ca="1" si="102"/>
        <v>706557.42</v>
      </c>
      <c r="O331" s="156">
        <f t="shared" ca="1" si="99"/>
        <v>83.588564735945482</v>
      </c>
      <c r="P331" s="156">
        <f t="shared" ca="1" si="100"/>
        <v>79.83880087685597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IFERROR(__xludf.DUMMYFUNCTION("IMPORTRANGE(""https://docs.google.com/spreadsheets/d/1Yj_ptqi66GCucihVvJfMjLAmec39IyEx_6qawtMGysU/edit?usp=sharing"",""สบก!DL22"")"),841980)</f>
        <v>841980</v>
      </c>
      <c r="N333" s="168">
        <f ca="1">IFERROR(__xludf.DUMMYFUNCTION("IMPORTRANGE(""https://docs.google.com/spreadsheets/d/1Yj_ptqi66GCucihVvJfMjLAmec39IyEx_6qawtMGysU/edit?usp=sharing"",""สบก!DM22"")"),663557.42)</f>
        <v>663557.42000000004</v>
      </c>
      <c r="O333" s="168">
        <f ca="1">IF(L333&gt;0,N333*100/L333,0)</f>
        <v>82.708956972628016</v>
      </c>
      <c r="P333" s="168">
        <f ca="1">IF(M333&gt;0,N333*100/M333,0)</f>
        <v>78.809166488515174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IFERROR(__xludf.DUMMYFUNCTION("IMPORTRANGE(""https://docs.google.com/spreadsheets/d/11923uPwbBZFjjGgGUA6NLw09EwE0CqkOc4q9oUmW1yo/edit?usp=sharing"",""เชียงใหม่!J234"")"),206)</f>
        <v>206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IFERROR(__xludf.DUMMYFUNCTION("IMPORTRANGE(""https://docs.google.com/spreadsheets/d/11923uPwbBZFjjGgGUA6NLw09EwE0CqkOc4q9oUmW1yo/edit?usp=sharing"",""เชียงใหม่!J235"")"),1050.01)</f>
        <v>1050.01</v>
      </c>
      <c r="K340" s="342">
        <f t="shared" ca="1" si="103"/>
        <v>99.057547169811315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IFERROR(__xludf.DUMMYFUNCTION("IMPORTRANGE(""https://docs.google.com/spreadsheets/d/11923uPwbBZFjjGgGUA6NLw09EwE0CqkOc4q9oUmW1yo/edit?usp=sharing"",""เชียงใหม่!J236"")"),254)</f>
        <v>254</v>
      </c>
      <c r="K341" s="342">
        <f t="shared" ca="1" si="103"/>
        <v>80.634920634920633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IFERROR(__xludf.DUMMYFUNCTION("IMPORTRANGE(""https://docs.google.com/spreadsheets/d/11923uPwbBZFjjGgGUA6NLw09EwE0CqkOc4q9oUmW1yo/edit?usp=sharing"",""เชียงใหม่!J237"")"),1361.67999999999)</f>
        <v>1361.6799999999901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IFERROR(__xludf.DUMMYFUNCTION("IMPORTRANGE(""https://docs.google.com/spreadsheets/d/11923uPwbBZFjjGgGUA6NLw09EwE0CqkOc4q9oUmW1yo/edit?usp=sharing"",""เชียงใหม่!J240"")"),181)</f>
        <v>181</v>
      </c>
      <c r="K345" s="342">
        <f t="shared" ca="1" si="103"/>
        <v>57.460317460317462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IFERROR(__xludf.DUMMYFUNCTION("IMPORTRANGE(""https://docs.google.com/spreadsheets/d/11923uPwbBZFjjGgGUA6NLw09EwE0CqkOc4q9oUmW1yo/edit?usp=sharing"",""เชียงใหม่!J241"")"),977.99)</f>
        <v>977.99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IFERROR(__xludf.DUMMYFUNCTION("IMPORTRANGE(""https://docs.google.com/spreadsheets/d/11923uPwbBZFjjGgGUA6NLw09EwE0CqkOc4q9oUmW1yo/edit?usp=sharing"",""เชียงใหม่!L242"")"),2661379)</f>
        <v>2661379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IFERROR(__xludf.DUMMYFUNCTION("IMPORTRANGE(""https://docs.google.com/spreadsheets/d/11923uPwbBZFjjGgGUA6NLw09EwE0CqkOc4q9oUmW1yo/edit?usp=sharing"",""เชียงใหม่!M242"")"),1828995.36)</f>
        <v>1828995.36</v>
      </c>
      <c r="O347" s="357">
        <f ca="1">+IF(L347&gt;0,N347*100/L347,0)</f>
        <v>68.723596301015377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IFERROR(__xludf.DUMMYFUNCTION("IMPORTRANGE(""https://docs.google.com/spreadsheets/d/11923uPwbBZFjjGgGUA6NLw09EwE0CqkOc4q9oUmW1yo/edit?usp=sharing"",""เชียงใหม่!M244"")"),264512.58)</f>
        <v>264512.58</v>
      </c>
      <c r="O349" s="372">
        <f ca="1">+IF(L349&gt;0,N349*100/L349,0)</f>
        <v>83.242881419939579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IFERROR(__xludf.DUMMYFUNCTION("IMPORTRANGE(""https://docs.google.com/spreadsheets/d/11923uPwbBZFjjGgGUA6NLw09EwE0CqkOc4q9oUmW1yo/edit?usp=sharing"",""เชียงใหม่!M247"")"),264512.58)</f>
        <v>264512.58</v>
      </c>
      <c r="O352" s="165">
        <f t="shared" ca="1" si="105"/>
        <v>83.242881419939579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IFERROR(__xludf.DUMMYFUNCTION("IMPORTRANGE(""https://docs.google.com/spreadsheets/d/11923uPwbBZFjjGgGUA6NLw09EwE0CqkOc4q9oUmW1yo/edit?usp=sharing"",""เชียงใหม่!M249"")"),264512.58)</f>
        <v>264512.58</v>
      </c>
      <c r="O354" s="168">
        <f t="shared" ca="1" si="105"/>
        <v>83.242881419939579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IFERROR(__xludf.DUMMYFUNCTION("IMPORTRANGE(""https://docs.google.com/spreadsheets/d/11923uPwbBZFjjGgGUA6NLw09EwE0CqkOc4q9oUmW1yo/edit?usp=sharing"",""เชียงใหม่!M252"")"),116225.58)</f>
        <v>116225.58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IFERROR(__xludf.DUMMYFUNCTION("IMPORTRANGE(""https://docs.google.com/spreadsheets/d/11923uPwbBZFjjGgGUA6NLw09EwE0CqkOc4q9oUmW1yo/edit?usp=sharing"",""เชียงใหม่!M253"")"),8287)</f>
        <v>8287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IFERROR(__xludf.DUMMYFUNCTION("IMPORTRANGE(""https://docs.google.com/spreadsheets/d/11923uPwbBZFjjGgGUA6NLw09EwE0CqkOc4q9oUmW1yo/edit?usp=sharing"",""เชียงใหม่!M275"")"),738438.03)</f>
        <v>738438.03</v>
      </c>
      <c r="O380" s="372">
        <f ca="1">+IF(L380&gt;0,N380*100/L380,0)</f>
        <v>71.796176058802942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IFERROR(__xludf.DUMMYFUNCTION("IMPORTRANGE(""https://docs.google.com/spreadsheets/d/11923uPwbBZFjjGgGUA6NLw09EwE0CqkOc4q9oUmW1yo/edit?usp=sharing"",""เชียงใหม่!M278"")"),738438.03)</f>
        <v>738438.03</v>
      </c>
      <c r="O383" s="165">
        <f t="shared" ca="1" si="109"/>
        <v>71.796176058802942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IFERROR(__xludf.DUMMYFUNCTION("IMPORTRANGE(""https://docs.google.com/spreadsheets/d/11923uPwbBZFjjGgGUA6NLw09EwE0CqkOc4q9oUmW1yo/edit?usp=sharing"",""เชียงใหม่!M280"")"),738438.03)</f>
        <v>738438.03</v>
      </c>
      <c r="O385" s="168">
        <f t="shared" ca="1" si="109"/>
        <v>71.796176058802942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IFERROR(__xludf.DUMMYFUNCTION("IMPORTRANGE(""https://docs.google.com/spreadsheets/d/11923uPwbBZFjjGgGUA6NLw09EwE0CqkOc4q9oUmW1yo/edit?usp=sharing"",""เชียงใหม่!M282"")"),390600)</f>
        <v>390600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IFERROR(__xludf.DUMMYFUNCTION("IMPORTRANGE(""https://docs.google.com/spreadsheets/d/11923uPwbBZFjjGgGUA6NLw09EwE0CqkOc4q9oUmW1yo/edit?usp=sharing"",""เชียงใหม่!M283"")"),121748.03)</f>
        <v>121748.03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IFERROR(__xludf.DUMMYFUNCTION("IMPORTRANGE(""https://docs.google.com/spreadsheets/d/11923uPwbBZFjjGgGUA6NLw09EwE0CqkOc4q9oUmW1yo/edit?usp=sharing"",""เชียงใหม่!M284"")"),39327)</f>
        <v>39327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IFERROR(__xludf.DUMMYFUNCTION("IMPORTRANGE(""https://docs.google.com/spreadsheets/d/11923uPwbBZFjjGgGUA6NLw09EwE0CqkOc4q9oUmW1yo/edit?usp=sharing"",""เชียงใหม่!J293"")"),155)</f>
        <v>155</v>
      </c>
      <c r="K398" s="163">
        <f t="shared" ca="1" si="110"/>
        <v>155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IFERROR(__xludf.DUMMYFUNCTION("IMPORTRANGE(""https://docs.google.com/spreadsheets/d/11923uPwbBZFjjGgGUA6NLw09EwE0CqkOc4q9oUmW1yo/edit?usp=sharing"",""เชียงใหม่!M296"")"),122235)</f>
        <v>122235</v>
      </c>
      <c r="O401" s="372">
        <f ca="1">+IF(L401&gt;0,N401*100/L401,0)</f>
        <v>92.806165059600644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IFERROR(__xludf.DUMMYFUNCTION("IMPORTRANGE(""https://docs.google.com/spreadsheets/d/11923uPwbBZFjjGgGUA6NLw09EwE0CqkOc4q9oUmW1yo/edit?usp=sharing"",""เชียงใหม่!M299"")"),122235)</f>
        <v>122235</v>
      </c>
      <c r="O404" s="168">
        <f t="shared" ca="1" si="112"/>
        <v>92.806165059600644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IFERROR(__xludf.DUMMYFUNCTION("IMPORTRANGE(""https://docs.google.com/spreadsheets/d/11923uPwbBZFjjGgGUA6NLw09EwE0CqkOc4q9oUmW1yo/edit?usp=sharing"",""เชียงใหม่!M301"")"),122235)</f>
        <v>122235</v>
      </c>
      <c r="O406" s="168">
        <f t="shared" ca="1" si="112"/>
        <v>92.806165059600644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IFERROR(__xludf.DUMMYFUNCTION("IMPORTRANGE(""https://docs.google.com/spreadsheets/d/11923uPwbBZFjjGgGUA6NLw09EwE0CqkOc4q9oUmW1yo/edit?usp=sharing"",""เชียงใหม่!M305"")"),19510)</f>
        <v>19510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IFERROR(__xludf.DUMMYFUNCTION("IMPORTRANGE(""https://docs.google.com/spreadsheets/d/11923uPwbBZFjjGgGUA6NLw09EwE0CqkOc4q9oUmW1yo/edit?usp=sharing"",""เชียงใหม่!J350"")"),19467.12)</f>
        <v>19467.12</v>
      </c>
      <c r="K455" s="371">
        <f ca="1">IF(I455&gt;0,J455*100/I455,0)</f>
        <v>100.00061642780089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IFERROR(__xludf.DUMMYFUNCTION("IMPORTRANGE(""https://docs.google.com/spreadsheets/d/11923uPwbBZFjjGgGUA6NLw09EwE0CqkOc4q9oUmW1yo/edit?usp=sharing"",""เชียงใหม่!M350"")"),345791.91)</f>
        <v>345791.91</v>
      </c>
      <c r="O455" s="372">
        <f t="shared" ref="O455:O459" ca="1" si="116">+IF(L455&gt;0,N455*100/L455,0)</f>
        <v>66.41682816692564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IFERROR(__xludf.DUMMYFUNCTION("IMPORTRANGE(""https://docs.google.com/spreadsheets/d/11923uPwbBZFjjGgGUA6NLw09EwE0CqkOc4q9oUmW1yo/edit?usp=sharing"",""เชียงใหม่!M352"")"),345791.91)</f>
        <v>345791.91</v>
      </c>
      <c r="O457" s="168">
        <f t="shared" ca="1" si="116"/>
        <v>66.41682816692564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IFERROR(__xludf.DUMMYFUNCTION("IMPORTRANGE(""https://docs.google.com/spreadsheets/d/11923uPwbBZFjjGgGUA6NLw09EwE0CqkOc4q9oUmW1yo/edit?usp=sharing"",""เชียงใหม่!M354"")"),345791.91)</f>
        <v>345791.91</v>
      </c>
      <c r="O459" s="168">
        <f t="shared" ca="1" si="116"/>
        <v>66.41682816692564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IFERROR(__xludf.DUMMYFUNCTION("IMPORTRANGE(""https://docs.google.com/spreadsheets/d/11923uPwbBZFjjGgGUA6NLw09EwE0CqkOc4q9oUmW1yo/edit?usp=sharing"",""เชียงใหม่!M357"")"),107858.91)</f>
        <v>107858.91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IFERROR(__xludf.DUMMYFUNCTION("IMPORTRANGE(""https://docs.google.com/spreadsheets/d/11923uPwbBZFjjGgGUA6NLw09EwE0CqkOc4q9oUmW1yo/edit?usp=sharing"",""เชียงใหม่!M358"")"),237933)</f>
        <v>237933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IFERROR(__xludf.DUMMYFUNCTION("IMPORTRANGE(""https://docs.google.com/spreadsheets/d/11923uPwbBZFjjGgGUA6NLw09EwE0CqkOc4q9oUmW1yo/edit?usp=sharing"",""เชียงใหม่!J359"")"),19467.12)</f>
        <v>19467.12</v>
      </c>
      <c r="K464" s="268">
        <f t="shared" ref="K464:K515" ca="1" si="117">IF(I464&gt;0,J464*100/I464,0)</f>
        <v>100.00061642780089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IFERROR(__xludf.DUMMYFUNCTION("IMPORTRANGE(""https://docs.google.com/spreadsheets/d/11923uPwbBZFjjGgGUA6NLw09EwE0CqkOc4q9oUmW1yo/edit?usp=sharing"",""เชียงใหม่!J376"")"),19467.12)</f>
        <v>19467.12</v>
      </c>
      <c r="K481" s="201">
        <f t="shared" ca="1" si="117"/>
        <v>100.00061642780089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IFERROR(__xludf.DUMMYFUNCTION("IMPORTRANGE(""https://docs.google.com/spreadsheets/d/11923uPwbBZFjjGgGUA6NLw09EwE0CqkOc4q9oUmW1yo/edit?usp=sharing"",""เชียงใหม่!J378"")"),9874)</f>
        <v>9874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IFERROR(__xludf.DUMMYFUNCTION("IMPORTRANGE(""https://docs.google.com/spreadsheets/d/11923uPwbBZFjjGgGUA6NLw09EwE0CqkOc4q9oUmW1yo/edit?usp=sharing"",""เชียงใหม่!J379"")"),2517)</f>
        <v>2517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IFERROR(__xludf.DUMMYFUNCTION("IMPORTRANGE(""https://docs.google.com/spreadsheets/d/11923uPwbBZFjjGgGUA6NLw09EwE0CqkOc4q9oUmW1yo/edit?usp=sharing"",""เชียงใหม่!J380"")"),358)</f>
        <v>358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IFERROR(__xludf.DUMMYFUNCTION("IMPORTRANGE(""https://docs.google.com/spreadsheets/d/11923uPwbBZFjjGgGUA6NLw09EwE0CqkOc4q9oUmW1yo/edit?usp=sharing"",""เชียงใหม่!J381"")"),76)</f>
        <v>76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IFERROR(__xludf.DUMMYFUNCTION("IMPORTRANGE(""https://docs.google.com/spreadsheets/d/11923uPwbBZFjjGgGUA6NLw09EwE0CqkOc4q9oUmW1yo/edit?usp=sharing"",""เชียงใหม่!J382"")"),198.73)</f>
        <v>198.73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IFERROR(__xludf.DUMMYFUNCTION("IMPORTRANGE(""https://docs.google.com/spreadsheets/d/11923uPwbBZFjjGgGUA6NLw09EwE0CqkOc4q9oUmW1yo/edit?usp=sharing"",""เชียงใหม่!J383"")"),59)</f>
        <v>59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IFERROR(__xludf.DUMMYFUNCTION("IMPORTRANGE(""https://docs.google.com/spreadsheets/d/11923uPwbBZFjjGgGUA6NLw09EwE0CqkOc4q9oUmW1yo/edit?usp=sharing"",""เชียงใหม่!J384"")"),169.26)</f>
        <v>169.26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IFERROR(__xludf.DUMMYFUNCTION("IMPORTRANGE(""https://docs.google.com/spreadsheets/d/11923uPwbBZFjjGgGUA6NLw09EwE0CqkOc4q9oUmW1yo/edit?usp=sharing"",""เชียงใหม่!J385"")"),52)</f>
        <v>52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IFERROR(__xludf.DUMMYFUNCTION("IMPORTRANGE(""https://docs.google.com/spreadsheets/d/11923uPwbBZFjjGgGUA6NLw09EwE0CqkOc4q9oUmW1yo/edit?usp=sharing"",""เชียงใหม่!J386"")"),29.47)</f>
        <v>29.47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IFERROR(__xludf.DUMMYFUNCTION("IMPORTRANGE(""https://docs.google.com/spreadsheets/d/11923uPwbBZFjjGgGUA6NLw09EwE0CqkOc4q9oUmW1yo/edit?usp=sharing"",""เชียงใหม่!J388"")"),9036.39)</f>
        <v>9036.39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IFERROR(__xludf.DUMMYFUNCTION("IMPORTRANGE(""https://docs.google.com/spreadsheets/d/11923uPwbBZFjjGgGUA6NLw09EwE0CqkOc4q9oUmW1yo/edit?usp=sharing"",""เชียงใหม่!J389"")"),1742)</f>
        <v>1742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IFERROR(__xludf.DUMMYFUNCTION("IMPORTRANGE(""https://docs.google.com/spreadsheets/d/11923uPwbBZFjjGgGUA6NLw09EwE0CqkOc4q9oUmW1yo/edit?usp=sharing"",""เชียงใหม่!J392"")"),4906)</f>
        <v>4906</v>
      </c>
      <c r="K497" s="444">
        <f t="shared" ca="1" si="117"/>
        <v>96.366136318994307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IFERROR(__xludf.DUMMYFUNCTION("IMPORTRANGE(""https://docs.google.com/spreadsheets/d/11923uPwbBZFjjGgGUA6NLw09EwE0CqkOc4q9oUmW1yo/edit?usp=sharing"",""เชียงใหม่!J393"")"),4906)</f>
        <v>4906</v>
      </c>
      <c r="K498" s="201">
        <f t="shared" ca="1" si="117"/>
        <v>96.366136318994307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IFERROR(__xludf.DUMMYFUNCTION("IMPORTRANGE(""https://docs.google.com/spreadsheets/d/11923uPwbBZFjjGgGUA6NLw09EwE0CqkOc4q9oUmW1yo/edit?usp=sharing"",""เชียงใหม่!J394"")"),607)</f>
        <v>607</v>
      </c>
      <c r="K499" s="201">
        <f t="shared" ca="1" si="117"/>
        <v>96.502384737678852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IFERROR(__xludf.DUMMYFUNCTION("IMPORTRANGE(""https://docs.google.com/spreadsheets/d/11923uPwbBZFjjGgGUA6NLw09EwE0CqkOc4q9oUmW1yo/edit?usp=sharing"",""เชียงใหม่!J395"")"),4342)</f>
        <v>4342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IFERROR(__xludf.DUMMYFUNCTION("IMPORTRANGE(""https://docs.google.com/spreadsheets/d/11923uPwbBZFjjGgGUA6NLw09EwE0CqkOc4q9oUmW1yo/edit?usp=sharing"",""เชียงใหม่!J396"")"),545)</f>
        <v>545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IFERROR(__xludf.DUMMYFUNCTION("IMPORTRANGE(""https://docs.google.com/spreadsheets/d/11923uPwbBZFjjGgGUA6NLw09EwE0CqkOc4q9oUmW1yo/edit?usp=sharing"",""เชียงใหม่!J397"")"),893)</f>
        <v>893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IFERROR(__xludf.DUMMYFUNCTION("IMPORTRANGE(""https://docs.google.com/spreadsheets/d/11923uPwbBZFjjGgGUA6NLw09EwE0CqkOc4q9oUmW1yo/edit?usp=sharing"",""เชียงใหม่!J398"")"),129)</f>
        <v>129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IFERROR(__xludf.DUMMYFUNCTION("IMPORTRANGE(""https://docs.google.com/spreadsheets/d/11923uPwbBZFjjGgGUA6NLw09EwE0CqkOc4q9oUmW1yo/edit?usp=sharing"",""เชียงใหม่!J399"")"),3449)</f>
        <v>3449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IFERROR(__xludf.DUMMYFUNCTION("IMPORTRANGE(""https://docs.google.com/spreadsheets/d/11923uPwbBZFjjGgGUA6NLw09EwE0CqkOc4q9oUmW1yo/edit?usp=sharing"",""เชียงใหม่!J400"")"),416)</f>
        <v>416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IFERROR(__xludf.DUMMYFUNCTION("IMPORTRANGE(""https://docs.google.com/spreadsheets/d/11923uPwbBZFjjGgGUA6NLw09EwE0CqkOc4q9oUmW1yo/edit?usp=sharing"",""เชียงใหม่!J405"")"),7)</f>
        <v>7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IFERROR(__xludf.DUMMYFUNCTION("IMPORTRANGE(""https://docs.google.com/spreadsheets/d/11923uPwbBZFjjGgGUA6NLw09EwE0CqkOc4q9oUmW1yo/edit?usp=sharing"",""เชียงใหม่!J424"")"),59)</f>
        <v>59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IFERROR(__xludf.DUMMYFUNCTION("IMPORTRANGE(""https://docs.google.com/spreadsheets/d/11923uPwbBZFjjGgGUA6NLw09EwE0CqkOc4q9oUmW1yo/edit?usp=sharing"",""เชียงใหม่!J425"")"),15)</f>
        <v>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IFERROR(__xludf.DUMMYFUNCTION("IMPORTRANGE(""https://docs.google.com/spreadsheets/d/11923uPwbBZFjjGgGUA6NLw09EwE0CqkOc4q9oUmW1yo/edit?usp=sharing"",""เชียงใหม่!M428"")"),28004)</f>
        <v>28004</v>
      </c>
      <c r="O533" s="411">
        <f t="shared" ref="O533:O537" ca="1" si="118">+IF(L533&gt;0,N533*100/L533,0)</f>
        <v>74.2024377318495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IFERROR(__xludf.DUMMYFUNCTION("IMPORTRANGE(""https://docs.google.com/spreadsheets/d/11923uPwbBZFjjGgGUA6NLw09EwE0CqkOc4q9oUmW1yo/edit?usp=sharing"",""เชียงใหม่!M430"")"),28004)</f>
        <v>28004</v>
      </c>
      <c r="O535" s="168">
        <f t="shared" ca="1" si="118"/>
        <v>74.2024377318495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IFERROR(__xludf.DUMMYFUNCTION("IMPORTRANGE(""https://docs.google.com/spreadsheets/d/11923uPwbBZFjjGgGUA6NLw09EwE0CqkOc4q9oUmW1yo/edit?usp=sharing"",""เชียงใหม่!M432"")"),28004)</f>
        <v>28004</v>
      </c>
      <c r="O537" s="168">
        <f t="shared" ca="1" si="118"/>
        <v>74.2024377318495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IFERROR(__xludf.DUMMYFUNCTION("IMPORTRANGE(""https://docs.google.com/spreadsheets/d/11923uPwbBZFjjGgGUA6NLw09EwE0CqkOc4q9oUmW1yo/edit?usp=sharing"",""เชียงใหม่!M436"")"),7100)</f>
        <v>7100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IFERROR(__xludf.DUMMYFUNCTION("IMPORTRANGE(""https://docs.google.com/spreadsheets/d/11923uPwbBZFjjGgGUA6NLw09EwE0CqkOc4q9oUmW1yo/edit?usp=sharing"",""เชียงใหม่!J446"")"),3055)</f>
        <v>3055</v>
      </c>
      <c r="K551" s="410">
        <f ca="1">IF(I551&gt;0,J551*100/I551,0)</f>
        <v>101.83333333333333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IFERROR(__xludf.DUMMYFUNCTION("IMPORTRANGE(""https://docs.google.com/spreadsheets/d/11923uPwbBZFjjGgGUA6NLw09EwE0CqkOc4q9oUmW1yo/edit?usp=sharing"",""เชียงใหม่!M446"")"),143238.6)</f>
        <v>143238.6</v>
      </c>
      <c r="O551" s="411">
        <f t="shared" ref="O551:O555" ca="1" si="120">+IF(L551&gt;0,N551*100/L551,0)</f>
        <v>76.190744680851068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IFERROR(__xludf.DUMMYFUNCTION("IMPORTRANGE(""https://docs.google.com/spreadsheets/d/11923uPwbBZFjjGgGUA6NLw09EwE0CqkOc4q9oUmW1yo/edit?usp=sharing"",""เชียงใหม่!M448"")"),143238.6)</f>
        <v>143238.6</v>
      </c>
      <c r="O553" s="168">
        <f t="shared" ca="1" si="120"/>
        <v>76.190744680851068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IFERROR(__xludf.DUMMYFUNCTION("IMPORTRANGE(""https://docs.google.com/spreadsheets/d/11923uPwbBZFjjGgGUA6NLw09EwE0CqkOc4q9oUmW1yo/edit?usp=sharing"",""เชียงใหม่!M450"")"),143238.6)</f>
        <v>143238.6</v>
      </c>
      <c r="O555" s="168">
        <f t="shared" ca="1" si="120"/>
        <v>76.190744680851068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IFERROR(__xludf.DUMMYFUNCTION("IMPORTRANGE(""https://docs.google.com/spreadsheets/d/11923uPwbBZFjjGgGUA6NLw09EwE0CqkOc4q9oUmW1yo/edit?usp=sharing"",""เชียงใหม่!M453"")"),60000)</f>
        <v>60000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IFERROR(__xludf.DUMMYFUNCTION("IMPORTRANGE(""https://docs.google.com/spreadsheets/d/11923uPwbBZFjjGgGUA6NLw09EwE0CqkOc4q9oUmW1yo/edit?usp=sharing"",""เชียงใหม่!M454"")"),83238.6)</f>
        <v>83238.600000000006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IFERROR(__xludf.DUMMYFUNCTION("IMPORTRANGE(""https://docs.google.com/spreadsheets/d/11923uPwbBZFjjGgGUA6NLw09EwE0CqkOc4q9oUmW1yo/edit?usp=sharing"",""เชียงใหม่!J455"")"),3055)</f>
        <v>3055</v>
      </c>
      <c r="K560" s="224">
        <f t="shared" ref="K560:K561" ca="1" si="121">IF(I560&gt;0,J560*100/I560,0)</f>
        <v>101.83333333333333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IFERROR(__xludf.DUMMYFUNCTION("IMPORTRANGE(""https://docs.google.com/spreadsheets/d/11923uPwbBZFjjGgGUA6NLw09EwE0CqkOc4q9oUmW1yo/edit?usp=sharing"",""เชียงใหม่!J456"")"),552)</f>
        <v>552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IFERROR(__xludf.DUMMYFUNCTION("IMPORTRANGE(""https://docs.google.com/spreadsheets/d/11923uPwbBZFjjGgGUA6NLw09EwE0CqkOc4q9oUmW1yo/edit?usp=sharing"",""เชียงใหม่!J459"")"),1397)</f>
        <v>1397</v>
      </c>
      <c r="K564" s="371">
        <f ca="1">IF(I564&gt;0,J564*100/I564,0)</f>
        <v>139.69999999999999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IFERROR(__xludf.DUMMYFUNCTION("IMPORTRANGE(""https://docs.google.com/spreadsheets/d/11923uPwbBZFjjGgGUA6NLw09EwE0CqkOc4q9oUmW1yo/edit?usp=sharing"",""เชียงใหม่!M459"")"),97135.24)</f>
        <v>97135.24</v>
      </c>
      <c r="O564" s="372">
        <f t="shared" ref="O564:O568" ca="1" si="122">+IF(L564&gt;0,N564*100/L564,0)</f>
        <v>74.217023227383862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IFERROR(__xludf.DUMMYFUNCTION("IMPORTRANGE(""https://docs.google.com/spreadsheets/d/11923uPwbBZFjjGgGUA6NLw09EwE0CqkOc4q9oUmW1yo/edit?usp=sharing"",""เชียงใหม่!M461"")"),97135.24)</f>
        <v>97135.24</v>
      </c>
      <c r="O566" s="168">
        <f t="shared" ca="1" si="122"/>
        <v>74.217023227383862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IFERROR(__xludf.DUMMYFUNCTION("IMPORTRANGE(""https://docs.google.com/spreadsheets/d/11923uPwbBZFjjGgGUA6NLw09EwE0CqkOc4q9oUmW1yo/edit?usp=sharing"",""เชียงใหม่!M463"")"),97135.24)</f>
        <v>97135.24</v>
      </c>
      <c r="O568" s="168">
        <f t="shared" ca="1" si="122"/>
        <v>74.217023227383862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IFERROR(__xludf.DUMMYFUNCTION("IMPORTRANGE(""https://docs.google.com/spreadsheets/d/11923uPwbBZFjjGgGUA6NLw09EwE0CqkOc4q9oUmW1yo/edit?usp=sharing"",""เชียงใหม่!M466"")"),75935.24)</f>
        <v>75935.240000000005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IFERROR(__xludf.DUMMYFUNCTION("IMPORTRANGE(""https://docs.google.com/spreadsheets/d/11923uPwbBZFjjGgGUA6NLw09EwE0CqkOc4q9oUmW1yo/edit?usp=sharing"",""เชียงใหม่!M467"")"),21200)</f>
        <v>21200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IFERROR(__xludf.DUMMYFUNCTION("IMPORTRANGE(""https://docs.google.com/spreadsheets/d/11923uPwbBZFjjGgGUA6NLw09EwE0CqkOc4q9oUmW1yo/edit?usp=sharing"",""เชียงใหม่!J468"")"),1397)</f>
        <v>1397</v>
      </c>
      <c r="K573" s="201">
        <f ca="1">IF(I573&gt;0,J573*100/I573,0)</f>
        <v>139.69999999999999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IFERROR(__xludf.DUMMYFUNCTION("IMPORTRANGE(""https://docs.google.com/spreadsheets/d/11923uPwbBZFjjGgGUA6NLw09EwE0CqkOc4q9oUmW1yo/edit?usp=sharing"",""เชียงใหม่!J471"")"),363)</f>
        <v>363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IFERROR(__xludf.DUMMYFUNCTION("IMPORTRANGE(""https://docs.google.com/spreadsheets/d/11923uPwbBZFjjGgGUA6NLw09EwE0CqkOc4q9oUmW1yo/edit?usp=sharing"",""เชียงใหม่!J472"")"),998)</f>
        <v>998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IFERROR(__xludf.DUMMYFUNCTION("IMPORTRANGE(""https://docs.google.com/spreadsheets/d/11923uPwbBZFjjGgGUA6NLw09EwE0CqkOc4q9oUmW1yo/edit?usp=sharing"",""เชียงใหม่!J474"")"),35)</f>
        <v>35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5.5934026532807462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5.5934026532807462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5.5934026532807462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IFERROR(__xludf.DUMMYFUNCTION("IMPORTRANGE(""https://docs.google.com/spreadsheets/d/11923uPwbBZFjjGgGUA6NLw09EwE0CqkOc4q9oUmW1yo/edit?usp=sharing"",""เชียงใหม่!J484"")"),37)</f>
        <v>37</v>
      </c>
      <c r="K589" s="163">
        <f t="shared" ref="K589:K596" ca="1" si="125">IF(I589&gt;0,J589*100/I589,0)</f>
        <v>123.33333333333333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IFERROR(__xludf.DUMMYFUNCTION("IMPORTRANGE(""https://docs.google.com/spreadsheets/d/11923uPwbBZFjjGgGUA6NLw09EwE0CqkOc4q9oUmW1yo/edit?usp=sharing"",""เชียงใหม่!J485"")"),15.86)</f>
        <v>15.86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IFERROR(__xludf.DUMMYFUNCTION("IMPORTRANGE(""https://docs.google.com/spreadsheets/d/11923uPwbBZFjjGgGUA6NLw09EwE0CqkOc4q9oUmW1yo/edit?usp=sharing"",""เชียงใหม่!J486"")"),19)</f>
        <v>19</v>
      </c>
      <c r="K591" s="163">
        <f t="shared" ca="1" si="125"/>
        <v>63.333333333333336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IFERROR(__xludf.DUMMYFUNCTION("IMPORTRANGE(""https://docs.google.com/spreadsheets/d/11923uPwbBZFjjGgGUA6NLw09EwE0CqkOc4q9oUmW1yo/edit?usp=sharing"",""เชียงใหม่!J487"")"),7.26)</f>
        <v>7.26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IFERROR(__xludf.DUMMYFUNCTION("IMPORTRANGE(""https://docs.google.com/spreadsheets/d/11923uPwbBZFjjGgGUA6NLw09EwE0CqkOc4q9oUmW1yo/edit?usp=sharing"",""เชียงใหม่!J523"")"),2444228.21)</f>
        <v>2444228.21</v>
      </c>
      <c r="K628" s="342">
        <f t="shared" ref="K628:K635" ca="1" si="129">IF(I628&gt;0,J628*100/I628,0)</f>
        <v>88.353755025951955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IFERROR(__xludf.DUMMYFUNCTION("IMPORTRANGE(""https://docs.google.com/spreadsheets/d/11923uPwbBZFjjGgGUA6NLw09EwE0CqkOc4q9oUmW1yo/edit?usp=sharing"",""เชียงใหม่!J524"")"),140)</f>
        <v>140</v>
      </c>
      <c r="K629" s="342">
        <f t="shared" ca="1" si="129"/>
        <v>88.050314465408803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IFERROR(__xludf.DUMMYFUNCTION("IMPORTRANGE(""https://docs.google.com/spreadsheets/d/11923uPwbBZFjjGgGUA6NLw09EwE0CqkOc4q9oUmW1yo/edit?usp=sharing"",""เชียงใหม่!J525"")"),97114.59)</f>
        <v>97114.59</v>
      </c>
      <c r="K630" s="342">
        <f t="shared" ca="1" si="129"/>
        <v>15.250115273393723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IFERROR(__xludf.DUMMYFUNCTION("IMPORTRANGE(""https://docs.google.com/spreadsheets/d/11923uPwbBZFjjGgGUA6NLw09EwE0CqkOc4q9oUmW1yo/edit?usp=sharing"",""เชียงใหม่!J526"")"),28)</f>
        <v>28</v>
      </c>
      <c r="K631" s="342">
        <f t="shared" ca="1" si="129"/>
        <v>68.292682926829272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IFERROR(__xludf.DUMMYFUNCTION("IMPORTRANGE(""https://docs.google.com/spreadsheets/d/11923uPwbBZFjjGgGUA6NLw09EwE0CqkOc4q9oUmW1yo/edit?usp=sharing"",""เชียงใหม่!J527"")"),32917.6)</f>
        <v>32917.599999999999</v>
      </c>
      <c r="K632" s="342">
        <f t="shared" ca="1" si="129"/>
        <v>32.636961297197658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IFERROR(__xludf.DUMMYFUNCTION("IMPORTRANGE(""https://docs.google.com/spreadsheets/d/11923uPwbBZFjjGgGUA6NLw09EwE0CqkOc4q9oUmW1yo/edit?usp=sharing"",""เชียงใหม่!J528"")"),19)</f>
        <v>19</v>
      </c>
      <c r="K633" s="342">
        <f t="shared" ca="1" si="129"/>
        <v>82.608695652173907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4791764</v>
      </c>
      <c r="M8" s="23">
        <f t="shared" ca="1" si="0"/>
        <v>3068899</v>
      </c>
      <c r="N8" s="23">
        <f t="shared" ca="1" si="0"/>
        <v>3948963.36</v>
      </c>
      <c r="O8" s="22">
        <f t="shared" ref="O8:O16" ca="1" si="1">IF(L8&gt;0,N8*100/L8,0)</f>
        <v>82.411474354747014</v>
      </c>
      <c r="P8" s="22">
        <f t="shared" ref="P8:P16" ca="1" si="2">IF(M8&gt;0,N8*100/M8,0)</f>
        <v>128.67687597408712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4791764</v>
      </c>
      <c r="M10" s="30">
        <f t="shared" ca="1" si="4"/>
        <v>3068899</v>
      </c>
      <c r="N10" s="30">
        <f t="shared" ca="1" si="4"/>
        <v>3948963.36</v>
      </c>
      <c r="O10" s="29">
        <f t="shared" ca="1" si="1"/>
        <v>82.411474354747014</v>
      </c>
      <c r="P10" s="29">
        <f t="shared" ca="1" si="2"/>
        <v>128.67687597408712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4561144</v>
      </c>
      <c r="M12" s="39">
        <f t="shared" ca="1" si="6"/>
        <v>2838279</v>
      </c>
      <c r="N12" s="39">
        <f t="shared" ca="1" si="6"/>
        <v>3718343.36</v>
      </c>
      <c r="O12" s="39">
        <f t="shared" ca="1" si="1"/>
        <v>81.522165491815215</v>
      </c>
      <c r="P12" s="39">
        <f t="shared" ca="1" si="2"/>
        <v>131.00697147813869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2706244</v>
      </c>
      <c r="M14" s="39">
        <f t="shared" si="8"/>
        <v>0</v>
      </c>
      <c r="N14" s="39">
        <f t="shared" ca="1" si="8"/>
        <v>1345163.5</v>
      </c>
      <c r="O14" s="39">
        <f t="shared" ca="1" si="1"/>
        <v>49.70592082606003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2998536</v>
      </c>
      <c r="M18" s="23">
        <f t="shared" ca="1" si="11"/>
        <v>3068899</v>
      </c>
      <c r="N18" s="23">
        <f t="shared" ca="1" si="11"/>
        <v>2603799.86</v>
      </c>
      <c r="O18" s="22">
        <f t="shared" ref="O18:O20" ca="1" si="12">IF(L18&gt;0,N18*100/L18,0)</f>
        <v>86.835704490458014</v>
      </c>
      <c r="P18" s="22">
        <f t="shared" ref="P18:P26" ca="1" si="13">IF(M18&gt;0,N18*100/M18,0)</f>
        <v>84.844755725098807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2998536</v>
      </c>
      <c r="M20" s="30">
        <f t="shared" ca="1" si="15"/>
        <v>3068899</v>
      </c>
      <c r="N20" s="30">
        <f t="shared" ca="1" si="15"/>
        <v>2603799.86</v>
      </c>
      <c r="O20" s="29">
        <f t="shared" ca="1" si="12"/>
        <v>86.835704490458014</v>
      </c>
      <c r="P20" s="29">
        <f t="shared" ca="1" si="13"/>
        <v>84.844755725098807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2767916</v>
      </c>
      <c r="M22" s="42">
        <f t="shared" ca="1" si="18"/>
        <v>2838279</v>
      </c>
      <c r="N22" s="39">
        <f t="shared" ca="1" si="18"/>
        <v>2373179.86</v>
      </c>
      <c r="O22" s="39">
        <f t="shared" ca="1" si="17"/>
        <v>85.738868520576489</v>
      </c>
      <c r="P22" s="39">
        <f t="shared" ca="1" si="13"/>
        <v>83.613339632925445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913016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1345163.5</v>
      </c>
      <c r="O28" s="22">
        <f t="shared" ref="O28:O30" ca="1" si="24">IF(L28&gt;0,N28*100/L28,0)</f>
        <v>75.013523099126274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1345163.5</v>
      </c>
      <c r="O30" s="29">
        <f t="shared" ca="1" si="24"/>
        <v>75.013523099126274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1345163.5</v>
      </c>
      <c r="O32" s="39">
        <f t="shared" ca="1" si="29"/>
        <v>75.013523099126274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1345163.5</v>
      </c>
      <c r="O34" s="39">
        <f t="shared" ca="1" si="29"/>
        <v>75.013523099126274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2998536</v>
      </c>
      <c r="M37" s="55">
        <f t="shared" ca="1" si="33"/>
        <v>3068899</v>
      </c>
      <c r="N37" s="55">
        <f t="shared" ca="1" si="33"/>
        <v>2603799.86</v>
      </c>
      <c r="O37" s="56">
        <f t="shared" ca="1" si="29"/>
        <v>86.835704490458014</v>
      </c>
      <c r="P37" s="56">
        <f t="shared" ca="1" si="25"/>
        <v>84.844755725098807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694100</v>
      </c>
      <c r="N41" s="79">
        <f t="shared" ca="1" si="34"/>
        <v>572188</v>
      </c>
      <c r="O41" s="78">
        <f t="shared" ref="O41:O43" ca="1" si="35">IF(L41&gt;0,N41*100/L41,0)</f>
        <v>82.435960236277197</v>
      </c>
      <c r="P41" s="78">
        <f t="shared" ref="P41:P43" ca="1" si="36">IF(M41&gt;0,N41*100/M41,0)</f>
        <v>82.435960236277197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694100</v>
      </c>
      <c r="N43" s="79">
        <f t="shared" ca="1" si="38"/>
        <v>572188</v>
      </c>
      <c r="O43" s="78">
        <f t="shared" ca="1" si="35"/>
        <v>82.435960236277197</v>
      </c>
      <c r="P43" s="78">
        <f t="shared" ca="1" si="36"/>
        <v>82.435960236277197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IFERROR(__xludf.DUMMYFUNCTION("IMPORTRANGE(""https://docs.google.com/spreadsheets/d/1Yj_ptqi66GCucihVvJfMjLAmec39IyEx_6qawtMGysU/edit?usp=sharing"",""สบก!Q23"")"),694100)</f>
        <v>694100</v>
      </c>
      <c r="N45" s="50">
        <f ca="1">IFERROR(__xludf.DUMMYFUNCTION("IMPORTRANGE(""https://docs.google.com/spreadsheets/d/1Yj_ptqi66GCucihVvJfMjLAmec39IyEx_6qawtMGysU/edit?usp=sharing"",""สบก!R23"")"),572188)</f>
        <v>572188</v>
      </c>
      <c r="O45" s="39">
        <f ca="1">IF(L45&gt;0,N45*100/L45,0)</f>
        <v>82.435960236277197</v>
      </c>
      <c r="P45" s="39">
        <f ca="1">IF(M45&gt;0,N45*100/M45,0)</f>
        <v>82.435960236277197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427763</v>
      </c>
      <c r="N53" s="121">
        <f t="shared" ca="1" si="39"/>
        <v>371913</v>
      </c>
      <c r="O53" s="120">
        <f t="shared" ref="O53:O55" ca="1" si="40">IF(L53&gt;0,N53*100/L53,0)</f>
        <v>92.978250000000003</v>
      </c>
      <c r="P53" s="120">
        <f t="shared" ref="P53:P55" ca="1" si="41">IF(M53&gt;0,N53*100/M53,0)</f>
        <v>86.943704808503767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427763</v>
      </c>
      <c r="N55" s="121">
        <f t="shared" ca="1" si="43"/>
        <v>371913</v>
      </c>
      <c r="O55" s="120">
        <f t="shared" ca="1" si="40"/>
        <v>92.978250000000003</v>
      </c>
      <c r="P55" s="120">
        <f t="shared" ca="1" si="41"/>
        <v>86.943704808503767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IFERROR(__xludf.DUMMYFUNCTION("IMPORTRANGE(""https://docs.google.com/spreadsheets/d/1Yj_ptqi66GCucihVvJfMjLAmec39IyEx_6qawtMGysU/edit?usp=sharing"",""สบก!Z23"")"),427763)</f>
        <v>427763</v>
      </c>
      <c r="N57" s="50">
        <f ca="1">IFERROR(__xludf.DUMMYFUNCTION("IMPORTRANGE(""https://docs.google.com/spreadsheets/d/1Yj_ptqi66GCucihVvJfMjLAmec39IyEx_6qawtMGysU/edit?usp=sharing"",""สบก!AA23"")"),371913)</f>
        <v>371913</v>
      </c>
      <c r="O57" s="39">
        <f ca="1">IF(L57&gt;0,N57*100/L57,0)</f>
        <v>92.978250000000003</v>
      </c>
      <c r="P57" s="39">
        <f ca="1">IF(M57&gt;0,N57*100/M57,0)</f>
        <v>86.943704808503767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250250</v>
      </c>
      <c r="M94" s="152">
        <f t="shared" ca="1" si="52"/>
        <v>250250</v>
      </c>
      <c r="N94" s="152">
        <f t="shared" ca="1" si="52"/>
        <v>241433</v>
      </c>
      <c r="O94" s="151">
        <f t="shared" ref="O94:O96" ca="1" si="53">IF(L94&gt;0,N94*100/L94,0)</f>
        <v>96.476723276723277</v>
      </c>
      <c r="P94" s="151">
        <f t="shared" ref="P94:P96" ca="1" si="54">IF(M94&gt;0,N94*100/M94,0)</f>
        <v>96.476723276723277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250250</v>
      </c>
      <c r="M96" s="88">
        <f t="shared" ca="1" si="56"/>
        <v>250250</v>
      </c>
      <c r="N96" s="88">
        <f t="shared" ca="1" si="56"/>
        <v>241433</v>
      </c>
      <c r="O96" s="156">
        <f t="shared" ca="1" si="53"/>
        <v>96.476723276723277</v>
      </c>
      <c r="P96" s="156">
        <f t="shared" ca="1" si="54"/>
        <v>96.476723276723277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157850</v>
      </c>
      <c r="M98" s="167">
        <f ca="1">IFERROR(__xludf.DUMMYFUNCTION("IMPORTRANGE(""https://docs.google.com/spreadsheets/d/1Yj_ptqi66GCucihVvJfMjLAmec39IyEx_6qawtMGysU/edit?usp=sharing"",""สบก!AR23"")"),157850)</f>
        <v>157850</v>
      </c>
      <c r="N98" s="168">
        <f ca="1">IFERROR(__xludf.DUMMYFUNCTION("IMPORTRANGE(""https://docs.google.com/spreadsheets/d/1Yj_ptqi66GCucihVvJfMjLAmec39IyEx_6qawtMGysU/edit?usp=sharing"",""สบก!AS23"")"),149033)</f>
        <v>149033</v>
      </c>
      <c r="O98" s="168">
        <f ca="1">IF(L98&gt;0,N98*100/L98,0)</f>
        <v>94.414317389927149</v>
      </c>
      <c r="P98" s="168">
        <f ca="1">IF(M98&gt;0,N98*100/M98,0)</f>
        <v>94.414317389927149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IFERROR(__xludf.DUMMYFUNCTION("IMPORTRANGE(""https://docs.google.com/spreadsheets/d/1Yj_ptqi66GCucihVvJfMjLAmec39IyEx_6qawtMGysU/edit?usp=sharing"",""สบก!AO23"")"),157850)</f>
        <v>157850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90406</v>
      </c>
      <c r="M118" s="152">
        <f t="shared" ca="1" si="58"/>
        <v>90406</v>
      </c>
      <c r="N118" s="152">
        <f t="shared" ca="1" si="58"/>
        <v>76125</v>
      </c>
      <c r="O118" s="151">
        <f t="shared" ref="O118:O120" ca="1" si="59">IF(L118&gt;0,N118*100/L118,0)</f>
        <v>84.203482069774125</v>
      </c>
      <c r="P118" s="151">
        <f t="shared" ref="P118:P120" ca="1" si="60">IF(M118&gt;0,N118*100/M118,0)</f>
        <v>84.203482069774125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90406</v>
      </c>
      <c r="M120" s="88">
        <f t="shared" ca="1" si="62"/>
        <v>90406</v>
      </c>
      <c r="N120" s="88">
        <f t="shared" ca="1" si="62"/>
        <v>76125</v>
      </c>
      <c r="O120" s="156">
        <f t="shared" ca="1" si="59"/>
        <v>84.203482069774125</v>
      </c>
      <c r="P120" s="156">
        <f t="shared" ca="1" si="60"/>
        <v>84.203482069774125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90406</v>
      </c>
      <c r="M122" s="167">
        <f ca="1">IFERROR(__xludf.DUMMYFUNCTION("IMPORTRANGE(""https://docs.google.com/spreadsheets/d/1Yj_ptqi66GCucihVvJfMjLAmec39IyEx_6qawtMGysU/edit?usp=sharing"",""สบก!BA23"")"),90406)</f>
        <v>90406</v>
      </c>
      <c r="N122" s="168">
        <f ca="1">IFERROR(__xludf.DUMMYFUNCTION("IMPORTRANGE(""https://docs.google.com/spreadsheets/d/1Yj_ptqi66GCucihVvJfMjLAmec39IyEx_6qawtMGysU/edit?usp=sharing"",""สบก!BB23"")"),76125)</f>
        <v>76125</v>
      </c>
      <c r="O122" s="168">
        <f ca="1">IF(L122&gt;0,N122*100/L122,0)</f>
        <v>84.203482069774125</v>
      </c>
      <c r="P122" s="168">
        <f ca="1">IF(M122&gt;0,N122*100/M122,0)</f>
        <v>84.203482069774125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IFERROR(__xludf.DUMMYFUNCTION("IMPORTRANGE(""https://docs.google.com/spreadsheets/d/1Yj_ptqi66GCucihVvJfMjLAmec39IyEx_6qawtMGysU/edit?usp=sharing"",""สบก!AX23"")"),90406)</f>
        <v>90406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116600</v>
      </c>
      <c r="M140" s="152">
        <f t="shared" ca="1" si="64"/>
        <v>120100</v>
      </c>
      <c r="N140" s="152">
        <f t="shared" ca="1" si="64"/>
        <v>98090</v>
      </c>
      <c r="O140" s="151">
        <f t="shared" ref="O140:O142" ca="1" si="65">IF(L140&gt;0,N140*100/L140,0)</f>
        <v>84.125214408233276</v>
      </c>
      <c r="P140" s="151">
        <f t="shared" ref="P140:P142" ca="1" si="66">IF(M140&gt;0,N140*100/M140,0)</f>
        <v>81.673605328892592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116600</v>
      </c>
      <c r="M142" s="88">
        <f t="shared" ca="1" si="68"/>
        <v>120100</v>
      </c>
      <c r="N142" s="88">
        <f t="shared" ca="1" si="68"/>
        <v>98090</v>
      </c>
      <c r="O142" s="156">
        <f t="shared" ca="1" si="65"/>
        <v>84.125214408233276</v>
      </c>
      <c r="P142" s="156">
        <f t="shared" ca="1" si="66"/>
        <v>81.673605328892592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116600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IFERROR(__xludf.DUMMYFUNCTION("IMPORTRANGE(""https://docs.google.com/spreadsheets/d/1Yj_ptqi66GCucihVvJfMjLAmec39IyEx_6qawtMGysU/edit?usp=sharing"",""สบก!BK23"")"),98090)</f>
        <v>98090</v>
      </c>
      <c r="O144" s="168">
        <f ca="1">IF(L144&gt;0,N144*100/L144,0)</f>
        <v>84.125214408233276</v>
      </c>
      <c r="P144" s="168">
        <f ca="1">IF(M144&gt;0,N144*100/M144,0)</f>
        <v>81.673605328892592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IFERROR(__xludf.DUMMYFUNCTION("IMPORTRANGE(""https://docs.google.com/spreadsheets/d/1Yj_ptqi66GCucihVvJfMjLAmec39IyEx_6qawtMGysU/edit?usp=sharing"",""สบก!BG23"")"),116600)</f>
        <v>116600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255530</v>
      </c>
      <c r="O271" s="151">
        <f t="shared" ref="O271:O273" ca="1" si="84">IF(L271&gt;0,N271*100/L271,0)</f>
        <v>75.690165876777257</v>
      </c>
      <c r="P271" s="151">
        <f t="shared" ref="P271:P273" ca="1" si="85">IF(M271&gt;0,N271*100/M271,0)</f>
        <v>75.690165876777257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255530</v>
      </c>
      <c r="O273" s="156">
        <f t="shared" ca="1" si="84"/>
        <v>75.690165876777257</v>
      </c>
      <c r="P273" s="156">
        <f t="shared" ca="1" si="85"/>
        <v>75.690165876777257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IFERROR(__xludf.DUMMYFUNCTION("IMPORTRANGE(""https://docs.google.com/spreadsheets/d/1Yj_ptqi66GCucihVvJfMjLAmec39IyEx_6qawtMGysU/edit?usp=sharing"",""สบก!CL23"")"),255530)</f>
        <v>255530</v>
      </c>
      <c r="O275" s="168">
        <f ca="1">IF(L275&gt;0,N275*100/L275,0)</f>
        <v>75.690165876777257</v>
      </c>
      <c r="P275" s="168">
        <f ca="1">IF(M275&gt;0,N275*100/M275,0)</f>
        <v>75.690165876777257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IFERROR(__xludf.DUMMYFUNCTION("IMPORTRANGE(""https://docs.google.com/spreadsheets/d/11923uPwbBZFjjGgGUA6NLw09EwE0CqkOc4q9oUmW1yo/edit?usp=sharing"",""ตาก!J228"")"),388)</f>
        <v>388</v>
      </c>
      <c r="K328" s="317">
        <f ca="1">IF(I328&gt;0,J328*100/I328,0)</f>
        <v>117.57575757575758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1128470</v>
      </c>
      <c r="N329" s="152">
        <f t="shared" ca="1" si="98"/>
        <v>968310.86</v>
      </c>
      <c r="O329" s="151">
        <f t="shared" ref="O329:O331" ca="1" si="99">IF(L329&gt;0,N329*100/L329,0)</f>
        <v>88.887233905835487</v>
      </c>
      <c r="P329" s="151">
        <f t="shared" ref="P329:P331" ca="1" si="100">IF(M329&gt;0,N329*100/M329,0)</f>
        <v>85.80740826074242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1128470</v>
      </c>
      <c r="N331" s="88">
        <f t="shared" ca="1" si="102"/>
        <v>968310.86</v>
      </c>
      <c r="O331" s="156">
        <f t="shared" ca="1" si="99"/>
        <v>88.887233905835487</v>
      </c>
      <c r="P331" s="156">
        <f t="shared" ca="1" si="100"/>
        <v>85.80740826074242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IFERROR(__xludf.DUMMYFUNCTION("IMPORTRANGE(""https://docs.google.com/spreadsheets/d/1Yj_ptqi66GCucihVvJfMjLAmec39IyEx_6qawtMGysU/edit?usp=sharing"",""สบก!DL23"")"),990250)</f>
        <v>990250</v>
      </c>
      <c r="N333" s="168">
        <f ca="1">IFERROR(__xludf.DUMMYFUNCTION("IMPORTRANGE(""https://docs.google.com/spreadsheets/d/1Yj_ptqi66GCucihVvJfMjLAmec39IyEx_6qawtMGysU/edit?usp=sharing"",""สบก!DM23"")"),830090.86)</f>
        <v>830090.86</v>
      </c>
      <c r="O333" s="168">
        <f ca="1">IF(L333&gt;0,N333*100/L333,0)</f>
        <v>87.272339799190448</v>
      </c>
      <c r="P333" s="168">
        <f ca="1">IF(M333&gt;0,N333*100/M333,0)</f>
        <v>83.826393335016405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IFERROR(__xludf.DUMMYFUNCTION("IMPORTRANGE(""https://docs.google.com/spreadsheets/d/11923uPwbBZFjjGgGUA6NLw09EwE0CqkOc4q9oUmW1yo/edit?usp=sharing"",""ตาก!J234"")"),234)</f>
        <v>234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IFERROR(__xludf.DUMMYFUNCTION("IMPORTRANGE(""https://docs.google.com/spreadsheets/d/11923uPwbBZFjjGgGUA6NLw09EwE0CqkOc4q9oUmW1yo/edit?usp=sharing"",""ตาก!J235"")"),1894.95)</f>
        <v>1894.95</v>
      </c>
      <c r="K340" s="342">
        <f t="shared" ca="1" si="103"/>
        <v>63.164999999999999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IFERROR(__xludf.DUMMYFUNCTION("IMPORTRANGE(""https://docs.google.com/spreadsheets/d/11923uPwbBZFjjGgGUA6NLw09EwE0CqkOc4q9oUmW1yo/edit?usp=sharing"",""ตาก!J236"")"),389)</f>
        <v>389</v>
      </c>
      <c r="K341" s="342">
        <f t="shared" ca="1" si="103"/>
        <v>117.87878787878788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IFERROR(__xludf.DUMMYFUNCTION("IMPORTRANGE(""https://docs.google.com/spreadsheets/d/11923uPwbBZFjjGgGUA6NLw09EwE0CqkOc4q9oUmW1yo/edit?usp=sharing"",""ตาก!J237"")"),4620.26)</f>
        <v>4620.26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IFERROR(__xludf.DUMMYFUNCTION("IMPORTRANGE(""https://docs.google.com/spreadsheets/d/11923uPwbBZFjjGgGUA6NLw09EwE0CqkOc4q9oUmW1yo/edit?usp=sharing"",""ตาก!J240"")"),388)</f>
        <v>388</v>
      </c>
      <c r="K345" s="342">
        <f t="shared" ca="1" si="103"/>
        <v>117.57575757575758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IFERROR(__xludf.DUMMYFUNCTION("IMPORTRANGE(""https://docs.google.com/spreadsheets/d/11923uPwbBZFjjGgGUA6NLw09EwE0CqkOc4q9oUmW1yo/edit?usp=sharing"",""ตาก!J241"")"),4619.26)</f>
        <v>4619.26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IFERROR(__xludf.DUMMYFUNCTION("IMPORTRANGE(""https://docs.google.com/spreadsheets/d/11923uPwbBZFjjGgGUA6NLw09EwE0CqkOc4q9oUmW1yo/edit?usp=sharing"",""ตาก!M242"")"),1345163.5)</f>
        <v>1345163.5</v>
      </c>
      <c r="O347" s="357">
        <f ca="1">+IF(L347&gt;0,N347*100/L347,0)</f>
        <v>75.013523099126274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IFERROR(__xludf.DUMMYFUNCTION("IMPORTRANGE(""https://docs.google.com/spreadsheets/d/11923uPwbBZFjjGgGUA6NLw09EwE0CqkOc4q9oUmW1yo/edit?usp=sharing"",""ตาก!M296"")"),220212)</f>
        <v>220212</v>
      </c>
      <c r="O401" s="372">
        <f ca="1">+IF(L401&gt;0,N401*100/L401,0)</f>
        <v>95.590571689022013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IFERROR(__xludf.DUMMYFUNCTION("IMPORTRANGE(""https://docs.google.com/spreadsheets/d/11923uPwbBZFjjGgGUA6NLw09EwE0CqkOc4q9oUmW1yo/edit?usp=sharing"",""ตาก!M299"")"),220212)</f>
        <v>220212</v>
      </c>
      <c r="O404" s="168">
        <f t="shared" ca="1" si="112"/>
        <v>95.590571689022013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IFERROR(__xludf.DUMMYFUNCTION("IMPORTRANGE(""https://docs.google.com/spreadsheets/d/11923uPwbBZFjjGgGUA6NLw09EwE0CqkOc4q9oUmW1yo/edit?usp=sharing"",""ตาก!M301"")"),220212)</f>
        <v>220212</v>
      </c>
      <c r="O406" s="168">
        <f t="shared" ca="1" si="112"/>
        <v>95.590571689022013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IFERROR(__xludf.DUMMYFUNCTION("IMPORTRANGE(""https://docs.google.com/spreadsheets/d/11923uPwbBZFjjGgGUA6NLw09EwE0CqkOc4q9oUmW1yo/edit?usp=sharing"",""ตาก!M302"")"),139192)</f>
        <v>139192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IFERROR(__xludf.DUMMYFUNCTION("IMPORTRANGE(""https://docs.google.com/spreadsheets/d/11923uPwbBZFjjGgGUA6NLw09EwE0CqkOc4q9oUmW1yo/edit?usp=sharing"",""ตาก!M330"")"),75868)</f>
        <v>75868</v>
      </c>
      <c r="O435" s="411">
        <f t="shared" ref="O435:O439" ca="1" si="114">+IF(L435&gt;0,N435*100/L435,0)</f>
        <v>75.867999999999995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IFERROR(__xludf.DUMMYFUNCTION("IMPORTRANGE(""https://docs.google.com/spreadsheets/d/11923uPwbBZFjjGgGUA6NLw09EwE0CqkOc4q9oUmW1yo/edit?usp=sharing"",""ตาก!M332"")"),75868)</f>
        <v>75868</v>
      </c>
      <c r="O437" s="168">
        <f t="shared" ca="1" si="114"/>
        <v>75.867999999999995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IFERROR(__xludf.DUMMYFUNCTION("IMPORTRANGE(""https://docs.google.com/spreadsheets/d/11923uPwbBZFjjGgGUA6NLw09EwE0CqkOc4q9oUmW1yo/edit?usp=sharing"",""ตาก!M334"")"),75868)</f>
        <v>75868</v>
      </c>
      <c r="O439" s="168">
        <f t="shared" ca="1" si="114"/>
        <v>75.867999999999995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IFERROR(__xludf.DUMMYFUNCTION("IMPORTRANGE(""https://docs.google.com/spreadsheets/d/11923uPwbBZFjjGgGUA6NLw09EwE0CqkOc4q9oUmW1yo/edit?usp=sharing"",""ตาก!M338"")"),31668)</f>
        <v>31668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IFERROR(__xludf.DUMMYFUNCTION("IMPORTRANGE(""https://docs.google.com/spreadsheets/d/11923uPwbBZFjjGgGUA6NLw09EwE0CqkOc4q9oUmW1yo/edit?usp=sharing"",""ตาก!J350"")"),53428)</f>
        <v>53428</v>
      </c>
      <c r="K455" s="371">
        <f ca="1">IF(I455&gt;0,J455*100/I455,0)</f>
        <v>96.517089385071174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IFERROR(__xludf.DUMMYFUNCTION("IMPORTRANGE(""https://docs.google.com/spreadsheets/d/11923uPwbBZFjjGgGUA6NLw09EwE0CqkOc4q9oUmW1yo/edit?usp=sharing"",""ตาก!M350"")"),299388.25)</f>
        <v>299388.25</v>
      </c>
      <c r="O455" s="372">
        <f t="shared" ref="O455:O459" ca="1" si="116">+IF(L455&gt;0,N455*100/L455,0)</f>
        <v>64.777693875519816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IFERROR(__xludf.DUMMYFUNCTION("IMPORTRANGE(""https://docs.google.com/spreadsheets/d/11923uPwbBZFjjGgGUA6NLw09EwE0CqkOc4q9oUmW1yo/edit?usp=sharing"",""ตาก!M352"")"),299388.25)</f>
        <v>299388.25</v>
      </c>
      <c r="O457" s="168">
        <f t="shared" ca="1" si="116"/>
        <v>64.777693875519816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IFERROR(__xludf.DUMMYFUNCTION("IMPORTRANGE(""https://docs.google.com/spreadsheets/d/11923uPwbBZFjjGgGUA6NLw09EwE0CqkOc4q9oUmW1yo/edit?usp=sharing"",""ตาก!M354"")"),299388.25)</f>
        <v>299388.25</v>
      </c>
      <c r="O459" s="168">
        <f t="shared" ca="1" si="116"/>
        <v>64.777693875519816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IFERROR(__xludf.DUMMYFUNCTION("IMPORTRANGE(""https://docs.google.com/spreadsheets/d/11923uPwbBZFjjGgGUA6NLw09EwE0CqkOc4q9oUmW1yo/edit?usp=sharing"",""ตาก!M357"")"),87266)</f>
        <v>87266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IFERROR(__xludf.DUMMYFUNCTION("IMPORTRANGE(""https://docs.google.com/spreadsheets/d/11923uPwbBZFjjGgGUA6NLw09EwE0CqkOc4q9oUmW1yo/edit?usp=sharing"",""ตาก!M358"")"),212122.25)</f>
        <v>212122.25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IFERROR(__xludf.DUMMYFUNCTION("IMPORTRANGE(""https://docs.google.com/spreadsheets/d/11923uPwbBZFjjGgGUA6NLw09EwE0CqkOc4q9oUmW1yo/edit?usp=sharing"",""ตาก!J359"")"),53428)</f>
        <v>53428</v>
      </c>
      <c r="K464" s="268">
        <f t="shared" ref="K464:K515" ca="1" si="117">IF(I464&gt;0,J464*100/I464,0)</f>
        <v>96.517089385071174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IFERROR(__xludf.DUMMYFUNCTION("IMPORTRANGE(""https://docs.google.com/spreadsheets/d/11923uPwbBZFjjGgGUA6NLw09EwE0CqkOc4q9oUmW1yo/edit?usp=sharing"",""ตาก!J376"")"),53428)</f>
        <v>53428</v>
      </c>
      <c r="K481" s="201">
        <f t="shared" ca="1" si="117"/>
        <v>96.517089385071174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IFERROR(__xludf.DUMMYFUNCTION("IMPORTRANGE(""https://docs.google.com/spreadsheets/d/11923uPwbBZFjjGgGUA6NLw09EwE0CqkOc4q9oUmW1yo/edit?usp=sharing"",""ตาก!J377"")"),4375)</f>
        <v>4375</v>
      </c>
      <c r="K482" s="163">
        <f t="shared" ca="1" si="117"/>
        <v>97.092765201952957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IFERROR(__xludf.DUMMYFUNCTION("IMPORTRANGE(""https://docs.google.com/spreadsheets/d/11923uPwbBZFjjGgGUA6NLw09EwE0CqkOc4q9oUmW1yo/edit?usp=sharing"",""ตาก!J378"")"),52517)</f>
        <v>52517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IFERROR(__xludf.DUMMYFUNCTION("IMPORTRANGE(""https://docs.google.com/spreadsheets/d/11923uPwbBZFjjGgGUA6NLw09EwE0CqkOc4q9oUmW1yo/edit?usp=sharing"",""ตาก!J379"")"),4317)</f>
        <v>4317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IFERROR(__xludf.DUMMYFUNCTION("IMPORTRANGE(""https://docs.google.com/spreadsheets/d/11923uPwbBZFjjGgGUA6NLw09EwE0CqkOc4q9oUmW1yo/edit?usp=sharing"",""ตาก!J392"")"),102)</f>
        <v>102</v>
      </c>
      <c r="K497" s="444">
        <f t="shared" ca="1" si="117"/>
        <v>65.384615384615387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IFERROR(__xludf.DUMMYFUNCTION("IMPORTRANGE(""https://docs.google.com/spreadsheets/d/11923uPwbBZFjjGgGUA6NLw09EwE0CqkOc4q9oUmW1yo/edit?usp=sharing"",""ตาก!J393"")"),102)</f>
        <v>102</v>
      </c>
      <c r="K498" s="163">
        <f t="shared" ca="1" si="117"/>
        <v>65.384615384615387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IFERROR(__xludf.DUMMYFUNCTION("IMPORTRANGE(""https://docs.google.com/spreadsheets/d/11923uPwbBZFjjGgGUA6NLw09EwE0CqkOc4q9oUmW1yo/edit?usp=sharing"",""ตาก!J394"")"),17)</f>
        <v>17</v>
      </c>
      <c r="K499" s="201">
        <f t="shared" ca="1" si="117"/>
        <v>60.714285714285715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IFERROR(__xludf.DUMMYFUNCTION("IMPORTRANGE(""https://docs.google.com/spreadsheets/d/11923uPwbBZFjjGgGUA6NLw09EwE0CqkOc4q9oUmW1yo/edit?usp=sharing"",""ตาก!J395"")"),102)</f>
        <v>102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IFERROR(__xludf.DUMMYFUNCTION("IMPORTRANGE(""https://docs.google.com/spreadsheets/d/11923uPwbBZFjjGgGUA6NLw09EwE0CqkOc4q9oUmW1yo/edit?usp=sharing"",""ตาก!J397"")"),102)</f>
        <v>102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IFERROR(__xludf.DUMMYFUNCTION("IMPORTRANGE(""https://docs.google.com/spreadsheets/d/11923uPwbBZFjjGgGUA6NLw09EwE0CqkOc4q9oUmW1yo/edit?usp=sharing"",""ตาก!M428"")"),30130)</f>
        <v>30130</v>
      </c>
      <c r="O533" s="411">
        <f t="shared" ref="O533:O537" ca="1" si="118">+IF(L533&gt;0,N533*100/L533,0)</f>
        <v>87.740244612696557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IFERROR(__xludf.DUMMYFUNCTION("IMPORTRANGE(""https://docs.google.com/spreadsheets/d/11923uPwbBZFjjGgGUA6NLw09EwE0CqkOc4q9oUmW1yo/edit?usp=sharing"",""ตาก!M430"")"),30130)</f>
        <v>30130</v>
      </c>
      <c r="O535" s="168">
        <f t="shared" ca="1" si="118"/>
        <v>87.740244612696557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IFERROR(__xludf.DUMMYFUNCTION("IMPORTRANGE(""https://docs.google.com/spreadsheets/d/11923uPwbBZFjjGgGUA6NLw09EwE0CqkOc4q9oUmW1yo/edit?usp=sharing"",""ตาก!M432"")"),30130)</f>
        <v>30130</v>
      </c>
      <c r="O537" s="168">
        <f t="shared" ca="1" si="118"/>
        <v>87.740244612696557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IFERROR(__xludf.DUMMYFUNCTION("IMPORTRANGE(""https://docs.google.com/spreadsheets/d/11923uPwbBZFjjGgGUA6NLw09EwE0CqkOc4q9oUmW1yo/edit?usp=sharing"",""ตาก!M436"")"),11390)</f>
        <v>11390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IFERROR(__xludf.DUMMYFUNCTION("IMPORTRANGE(""https://docs.google.com/spreadsheets/d/11923uPwbBZFjjGgGUA6NLw09EwE0CqkOc4q9oUmW1yo/edit?usp=sharing"",""ตาก!J459"")"),1462)</f>
        <v>1462</v>
      </c>
      <c r="K564" s="371">
        <f ca="1">IF(I564&gt;0,J564*100/I564,0)</f>
        <v>112.46153846153847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IFERROR(__xludf.DUMMYFUNCTION("IMPORTRANGE(""https://docs.google.com/spreadsheets/d/11923uPwbBZFjjGgGUA6NLw09EwE0CqkOc4q9oUmW1yo/edit?usp=sharing"",""ตาก!M459"")"),93595)</f>
        <v>93595</v>
      </c>
      <c r="O564" s="372">
        <f t="shared" ref="O564:O568" ca="1" si="122">+IF(L564&gt;0,N564*100/L564,0)</f>
        <v>73.075421611492814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IFERROR(__xludf.DUMMYFUNCTION("IMPORTRANGE(""https://docs.google.com/spreadsheets/d/11923uPwbBZFjjGgGUA6NLw09EwE0CqkOc4q9oUmW1yo/edit?usp=sharing"",""ตาก!M461"")"),93595)</f>
        <v>93595</v>
      </c>
      <c r="O566" s="168">
        <f t="shared" ca="1" si="122"/>
        <v>73.075421611492814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IFERROR(__xludf.DUMMYFUNCTION("IMPORTRANGE(""https://docs.google.com/spreadsheets/d/11923uPwbBZFjjGgGUA6NLw09EwE0CqkOc4q9oUmW1yo/edit?usp=sharing"",""ตาก!M463"")"),93595)</f>
        <v>93595</v>
      </c>
      <c r="O568" s="168">
        <f t="shared" ca="1" si="122"/>
        <v>73.075421611492814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IFERROR(__xludf.DUMMYFUNCTION("IMPORTRANGE(""https://docs.google.com/spreadsheets/d/11923uPwbBZFjjGgGUA6NLw09EwE0CqkOc4q9oUmW1yo/edit?usp=sharing"",""ตาก!J468"")"),1462)</f>
        <v>1462</v>
      </c>
      <c r="K573" s="201">
        <f ca="1">IF(I573&gt;0,J573*100/I573,0)</f>
        <v>112.46153846153847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IFERROR(__xludf.DUMMYFUNCTION("IMPORTRANGE(""https://docs.google.com/spreadsheets/d/11923uPwbBZFjjGgGUA6NLw09EwE0CqkOc4q9oUmW1yo/edit?usp=sharing"",""ตาก!J472"")"),1033)</f>
        <v>1033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IFERROR(__xludf.DUMMYFUNCTION("IMPORTRANGE(""https://docs.google.com/spreadsheets/d/11923uPwbBZFjjGgGUA6NLw09EwE0CqkOc4q9oUmW1yo/edit?usp=sharing"",""ตาก!M475"")"),190360.25)</f>
        <v>190360.25</v>
      </c>
      <c r="O580" s="372">
        <f t="shared" ref="O580:O584" ca="1" si="124">+IF(L580&gt;0,N580*100/L580,0)</f>
        <v>51.445935354845687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IFERROR(__xludf.DUMMYFUNCTION("IMPORTRANGE(""https://docs.google.com/spreadsheets/d/11923uPwbBZFjjGgGUA6NLw09EwE0CqkOc4q9oUmW1yo/edit?usp=sharing"",""ตาก!M477"")"),190360.25)</f>
        <v>190360.25</v>
      </c>
      <c r="O582" s="168">
        <f t="shared" ca="1" si="124"/>
        <v>51.445935354845687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IFERROR(__xludf.DUMMYFUNCTION("IMPORTRANGE(""https://docs.google.com/spreadsheets/d/11923uPwbBZFjjGgGUA6NLw09EwE0CqkOc4q9oUmW1yo/edit?usp=sharing"",""ตาก!M479"")"),190360.25)</f>
        <v>190360.25</v>
      </c>
      <c r="O584" s="168">
        <f t="shared" ca="1" si="124"/>
        <v>51.445935354845687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IFERROR(__xludf.DUMMYFUNCTION("IMPORTRANGE(""https://docs.google.com/spreadsheets/d/11923uPwbBZFjjGgGUA6NLw09EwE0CqkOc4q9oUmW1yo/edit?usp=sharing"",""ตาก!M482"")"),76266)</f>
        <v>76266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IFERROR(__xludf.DUMMYFUNCTION("IMPORTRANGE(""https://docs.google.com/spreadsheets/d/11923uPwbBZFjjGgGUA6NLw09EwE0CqkOc4q9oUmW1yo/edit?usp=sharing"",""ตาก!M483"")"),103094.25)</f>
        <v>103094.25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IFERROR(__xludf.DUMMYFUNCTION("IMPORTRANGE(""https://docs.google.com/spreadsheets/d/11923uPwbBZFjjGgGUA6NLw09EwE0CqkOc4q9oUmW1yo/edit?usp=sharing"",""ตาก!J484"")"),76)</f>
        <v>76</v>
      </c>
      <c r="K589" s="163">
        <f t="shared" ref="K589:K596" ca="1" si="125">IF(I589&gt;0,J589*100/I589,0)</f>
        <v>34.545454545454547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IFERROR(__xludf.DUMMYFUNCTION("IMPORTRANGE(""https://docs.google.com/spreadsheets/d/11923uPwbBZFjjGgGUA6NLw09EwE0CqkOc4q9oUmW1yo/edit?usp=sharing"",""ตาก!J485"")"),70.72)</f>
        <v>70.72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IFERROR(__xludf.DUMMYFUNCTION("IMPORTRANGE(""https://docs.google.com/spreadsheets/d/11923uPwbBZFjjGgGUA6NLw09EwE0CqkOc4q9oUmW1yo/edit?usp=sharing"",""ตาก!J486"")"),72)</f>
        <v>72</v>
      </c>
      <c r="K591" s="163">
        <f t="shared" ca="1" si="125"/>
        <v>32.727272727272727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IFERROR(__xludf.DUMMYFUNCTION("IMPORTRANGE(""https://docs.google.com/spreadsheets/d/11923uPwbBZFjjGgGUA6NLw09EwE0CqkOc4q9oUmW1yo/edit?usp=sharing"",""ตาก!J487"")"),70.72)</f>
        <v>70.72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IFERROR(__xludf.DUMMYFUNCTION("IMPORTRANGE(""https://docs.google.com/spreadsheets/d/11923uPwbBZFjjGgGUA6NLw09EwE0CqkOc4q9oUmW1yo/edit?usp=sharing"",""ตาก!J523"")"),1473245.97)</f>
        <v>1473245.97</v>
      </c>
      <c r="K628" s="342">
        <f t="shared" ref="K628:K635" ca="1" si="129">IF(I628&gt;0,J628*100/I628,0)</f>
        <v>72.76707537005845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IFERROR(__xludf.DUMMYFUNCTION("IMPORTRANGE(""https://docs.google.com/spreadsheets/d/11923uPwbBZFjjGgGUA6NLw09EwE0CqkOc4q9oUmW1yo/edit?usp=sharing"",""ตาก!J524"")"),139)</f>
        <v>139</v>
      </c>
      <c r="K629" s="342">
        <f t="shared" ca="1" si="129"/>
        <v>78.531073446327682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IFERROR(__xludf.DUMMYFUNCTION("IMPORTRANGE(""https://docs.google.com/spreadsheets/d/11923uPwbBZFjjGgGUA6NLw09EwE0CqkOc4q9oUmW1yo/edit?usp=sharing"",""ตาก!J525"")"),583364.92)</f>
        <v>583364.92000000004</v>
      </c>
      <c r="K630" s="342">
        <f t="shared" ca="1" si="129"/>
        <v>7.5768416587928291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IFERROR(__xludf.DUMMYFUNCTION("IMPORTRANGE(""https://docs.google.com/spreadsheets/d/11923uPwbBZFjjGgGUA6NLw09EwE0CqkOc4q9oUmW1yo/edit?usp=sharing"",""ตาก!J526"")"),178)</f>
        <v>178</v>
      </c>
      <c r="K631" s="342">
        <f t="shared" ca="1" si="129"/>
        <v>60.958904109589042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6650518</v>
      </c>
      <c r="M8" s="23">
        <f t="shared" ca="1" si="0"/>
        <v>4926389.2</v>
      </c>
      <c r="N8" s="23">
        <f t="shared" ca="1" si="0"/>
        <v>4949092.09</v>
      </c>
      <c r="O8" s="22">
        <f t="shared" ref="O8:O16" ca="1" si="1">IF(L8&gt;0,N8*100/L8,0)</f>
        <v>74.416640778958879</v>
      </c>
      <c r="P8" s="22">
        <f t="shared" ref="P8:P16" ca="1" si="2">IF(M8&gt;0,N8*100/M8,0)</f>
        <v>100.46084239548105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6650518</v>
      </c>
      <c r="M10" s="30">
        <f t="shared" ca="1" si="4"/>
        <v>4926389.2</v>
      </c>
      <c r="N10" s="30">
        <f t="shared" ca="1" si="4"/>
        <v>4949092.09</v>
      </c>
      <c r="O10" s="29">
        <f t="shared" ca="1" si="1"/>
        <v>74.416640778958879</v>
      </c>
      <c r="P10" s="29">
        <f t="shared" ca="1" si="2"/>
        <v>100.46084239548105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6313068</v>
      </c>
      <c r="M12" s="39">
        <f t="shared" ca="1" si="6"/>
        <v>4588939.2</v>
      </c>
      <c r="N12" s="39">
        <f t="shared" ca="1" si="6"/>
        <v>4751692.09</v>
      </c>
      <c r="O12" s="39">
        <f t="shared" ca="1" si="1"/>
        <v>75.267557548881143</v>
      </c>
      <c r="P12" s="39">
        <f t="shared" ca="1" si="2"/>
        <v>103.54663426353524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4070168</v>
      </c>
      <c r="M14" s="39">
        <f t="shared" si="8"/>
        <v>0</v>
      </c>
      <c r="N14" s="39">
        <f t="shared" ca="1" si="8"/>
        <v>1140659.83</v>
      </c>
      <c r="O14" s="39">
        <f t="shared" ca="1" si="1"/>
        <v>28.024883248062487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337450</v>
      </c>
      <c r="M16" s="39">
        <f t="shared" ca="1" si="10"/>
        <v>337450</v>
      </c>
      <c r="N16" s="39">
        <f t="shared" ca="1" si="10"/>
        <v>197400</v>
      </c>
      <c r="O16" s="50">
        <f t="shared" ca="1" si="1"/>
        <v>58.497555193361983</v>
      </c>
      <c r="P16" s="50">
        <f t="shared" ca="1" si="2"/>
        <v>58.497555193361983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4348405</v>
      </c>
      <c r="M18" s="23">
        <f t="shared" ca="1" si="11"/>
        <v>4926389.2</v>
      </c>
      <c r="N18" s="23">
        <f t="shared" ca="1" si="11"/>
        <v>3808432.26</v>
      </c>
      <c r="O18" s="22">
        <f t="shared" ref="O18:O20" ca="1" si="12">IF(L18&gt;0,N18*100/L18,0)</f>
        <v>87.582280399364819</v>
      </c>
      <c r="P18" s="22">
        <f t="shared" ref="P18:P26" ca="1" si="13">IF(M18&gt;0,N18*100/M18,0)</f>
        <v>77.306767804703696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4348405</v>
      </c>
      <c r="M20" s="30">
        <f t="shared" ca="1" si="15"/>
        <v>4926389.2</v>
      </c>
      <c r="N20" s="30">
        <f t="shared" ca="1" si="15"/>
        <v>3808432.26</v>
      </c>
      <c r="O20" s="29">
        <f t="shared" ca="1" si="12"/>
        <v>87.582280399364819</v>
      </c>
      <c r="P20" s="29">
        <f t="shared" ca="1" si="13"/>
        <v>77.306767804703696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4010955</v>
      </c>
      <c r="M22" s="42">
        <f t="shared" ca="1" si="18"/>
        <v>4588939.2</v>
      </c>
      <c r="N22" s="39">
        <f t="shared" ca="1" si="18"/>
        <v>3611032.26</v>
      </c>
      <c r="O22" s="39">
        <f t="shared" ca="1" si="17"/>
        <v>90.029238921902646</v>
      </c>
      <c r="P22" s="39">
        <f t="shared" ca="1" si="13"/>
        <v>78.689912910591616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1768055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337450</v>
      </c>
      <c r="M26" s="50">
        <f t="shared" ca="1" si="22"/>
        <v>337450</v>
      </c>
      <c r="N26" s="50">
        <f t="shared" ca="1" si="22"/>
        <v>197400</v>
      </c>
      <c r="O26" s="50">
        <f t="shared" ca="1" si="17"/>
        <v>58.497555193361983</v>
      </c>
      <c r="P26" s="50">
        <f t="shared" ca="1" si="13"/>
        <v>58.497555193361983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1140659.83</v>
      </c>
      <c r="O28" s="22">
        <f t="shared" ref="O28:O30" ca="1" si="24">IF(L28&gt;0,N28*100/L28,0)</f>
        <v>49.548385765598823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1140659.83</v>
      </c>
      <c r="O30" s="29">
        <f t="shared" ca="1" si="24"/>
        <v>49.548385765598823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1140659.83</v>
      </c>
      <c r="O32" s="39">
        <f t="shared" ca="1" si="29"/>
        <v>49.548385765598823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1140659.83</v>
      </c>
      <c r="O34" s="39">
        <f t="shared" ca="1" si="29"/>
        <v>49.548385765598823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4348405</v>
      </c>
      <c r="M37" s="55">
        <f t="shared" ca="1" si="33"/>
        <v>4926389.2</v>
      </c>
      <c r="N37" s="55">
        <f t="shared" ca="1" si="33"/>
        <v>3808432.26</v>
      </c>
      <c r="O37" s="56">
        <f t="shared" ca="1" si="29"/>
        <v>87.582280399364819</v>
      </c>
      <c r="P37" s="56">
        <f t="shared" ca="1" si="25"/>
        <v>77.306767804703696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1008280</v>
      </c>
      <c r="N41" s="79">
        <f t="shared" ca="1" si="34"/>
        <v>879951.19</v>
      </c>
      <c r="O41" s="78">
        <f t="shared" ref="O41:O43" ca="1" si="35">IF(L41&gt;0,N41*100/L41,0)</f>
        <v>92.412433312329341</v>
      </c>
      <c r="P41" s="78">
        <f t="shared" ref="P41:P43" ca="1" si="36">IF(M41&gt;0,N41*100/M41,0)</f>
        <v>87.272502677827589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1008280</v>
      </c>
      <c r="N43" s="79">
        <f t="shared" ca="1" si="38"/>
        <v>879951.19</v>
      </c>
      <c r="O43" s="78">
        <f t="shared" ca="1" si="35"/>
        <v>92.412433312329341</v>
      </c>
      <c r="P43" s="78">
        <f t="shared" ca="1" si="36"/>
        <v>87.272502677827589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IFERROR(__xludf.DUMMYFUNCTION("IMPORTRANGE(""https://docs.google.com/spreadsheets/d/1Yj_ptqi66GCucihVvJfMjLAmec39IyEx_6qawtMGysU/edit?usp=sharing"",""สบก!Q24"")"),1008280)</f>
        <v>1008280</v>
      </c>
      <c r="N45" s="50">
        <f ca="1">IFERROR(__xludf.DUMMYFUNCTION("IMPORTRANGE(""https://docs.google.com/spreadsheets/d/1Yj_ptqi66GCucihVvJfMjLAmec39IyEx_6qawtMGysU/edit?usp=sharing"",""สบก!R24"")"),879951.19)</f>
        <v>879951.19</v>
      </c>
      <c r="O45" s="39">
        <f ca="1">IF(L45&gt;0,N45*100/L45,0)</f>
        <v>92.412433312329341</v>
      </c>
      <c r="P45" s="39">
        <f ca="1">IF(M45&gt;0,N45*100/M45,0)</f>
        <v>87.272502677827589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599784.19999999995</v>
      </c>
      <c r="N53" s="121">
        <f t="shared" ca="1" si="39"/>
        <v>529661</v>
      </c>
      <c r="O53" s="120">
        <f t="shared" ref="O53:O55" ca="1" si="40">IF(L53&gt;0,N53*100/L53,0)</f>
        <v>117.70244444444444</v>
      </c>
      <c r="P53" s="120">
        <f t="shared" ref="P53:P55" ca="1" si="41">IF(M53&gt;0,N53*100/M53,0)</f>
        <v>88.308594991331887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599784.19999999995</v>
      </c>
      <c r="N55" s="121">
        <f t="shared" ca="1" si="43"/>
        <v>529661</v>
      </c>
      <c r="O55" s="120">
        <f t="shared" ca="1" si="40"/>
        <v>117.70244444444444</v>
      </c>
      <c r="P55" s="120">
        <f t="shared" ca="1" si="41"/>
        <v>88.308594991331887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IFERROR(__xludf.DUMMYFUNCTION("IMPORTRANGE(""https://docs.google.com/spreadsheets/d/1Yj_ptqi66GCucihVvJfMjLAmec39IyEx_6qawtMGysU/edit?usp=sharing"",""สบก!Z24"")"),599784.2)</f>
        <v>599784.19999999995</v>
      </c>
      <c r="N57" s="50">
        <f ca="1">IFERROR(__xludf.DUMMYFUNCTION("IMPORTRANGE(""https://docs.google.com/spreadsheets/d/1Yj_ptqi66GCucihVvJfMjLAmec39IyEx_6qawtMGysU/edit?usp=sharing"",""สบก!AA24"")"),529661)</f>
        <v>529661</v>
      </c>
      <c r="O57" s="39">
        <f ca="1">IF(L57&gt;0,N57*100/L57,0)</f>
        <v>117.70244444444444</v>
      </c>
      <c r="P57" s="39">
        <f ca="1">IF(M57&gt;0,N57*100/M57,0)</f>
        <v>88.308594991331887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843550</v>
      </c>
      <c r="M66" s="152">
        <f t="shared" ca="1" si="45"/>
        <v>1176570</v>
      </c>
      <c r="N66" s="152">
        <f t="shared" ca="1" si="45"/>
        <v>701281.29</v>
      </c>
      <c r="O66" s="151">
        <f t="shared" ref="O66:O68" ca="1" si="46">IF(L66&gt;0,N66*100/L66,0)</f>
        <v>83.134525517159616</v>
      </c>
      <c r="P66" s="151">
        <f t="shared" ref="P66:P68" ca="1" si="47">IF(M66&gt;0,N66*100/M66,0)</f>
        <v>59.603873122721133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843550</v>
      </c>
      <c r="M68" s="88">
        <f t="shared" ca="1" si="49"/>
        <v>1176570</v>
      </c>
      <c r="N68" s="88">
        <f t="shared" ca="1" si="49"/>
        <v>701281.29</v>
      </c>
      <c r="O68" s="156">
        <f t="shared" ca="1" si="46"/>
        <v>83.134525517159616</v>
      </c>
      <c r="P68" s="156">
        <f t="shared" ca="1" si="47"/>
        <v>59.603873122721133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IFERROR(__xludf.DUMMYFUNCTION("IMPORTRANGE(""https://docs.google.com/spreadsheets/d/1Yj_ptqi66GCucihVvJfMjLAmec39IyEx_6qawtMGysU/edit?usp=sharing"",""สบก!AI24"")"),1078520)</f>
        <v>1078520</v>
      </c>
      <c r="N70" s="168">
        <f ca="1">IFERROR(__xludf.DUMMYFUNCTION("IMPORTRANGE(""https://docs.google.com/spreadsheets/d/1Yj_ptqi66GCucihVvJfMjLAmec39IyEx_6qawtMGysU/edit?usp=sharing"",""สบก!AJ24"")"),701281.29)</f>
        <v>701281.29</v>
      </c>
      <c r="O70" s="168">
        <f ca="1">IF(L70&gt;0,N70*100/L70,0)</f>
        <v>94.068583501006032</v>
      </c>
      <c r="P70" s="168">
        <f ca="1">IF(M70&gt;0,N70*100/M70,0)</f>
        <v>65.02255776434373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IFERROR(__xludf.DUMMYFUNCTION("IMPORTRANGE(""https://docs.google.com/spreadsheets/d/1Yj_ptqi66GCucihVvJfMjLAmec39IyEx_6qawtMGysU/edit?usp=sharing"",""สบก!AG24"")"),98050)</f>
        <v>98050</v>
      </c>
      <c r="M74" s="50">
        <f ca="1">L74</f>
        <v>98050</v>
      </c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>
        <f ca="1">IF(M74&gt;0,N74*100/M74,0)</f>
        <v>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195080</v>
      </c>
      <c r="O94" s="151">
        <f t="shared" ref="O94:O96" ca="1" si="53">IF(L94&gt;0,N94*100/L94,0)</f>
        <v>90.946386946386951</v>
      </c>
      <c r="P94" s="151">
        <f t="shared" ref="P94:P96" ca="1" si="54">IF(M94&gt;0,N94*100/M94,0)</f>
        <v>90.946386946386951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195080</v>
      </c>
      <c r="O96" s="156">
        <f t="shared" ca="1" si="53"/>
        <v>90.946386946386951</v>
      </c>
      <c r="P96" s="156">
        <f t="shared" ca="1" si="54"/>
        <v>90.946386946386951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IFERROR(__xludf.DUMMYFUNCTION("IMPORTRANGE(""https://docs.google.com/spreadsheets/d/1Yj_ptqi66GCucihVvJfMjLAmec39IyEx_6qawtMGysU/edit?usp=sharing"",""สบก!AS24"")"),102680)</f>
        <v>102680</v>
      </c>
      <c r="O98" s="168">
        <f ca="1">IF(L98&gt;0,N98*100/L98,0)</f>
        <v>84.0950040950041</v>
      </c>
      <c r="P98" s="168">
        <f ca="1">IF(M98&gt;0,N98*100/M98,0)</f>
        <v>84.0950040950041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85080</v>
      </c>
      <c r="M118" s="152">
        <f t="shared" ca="1" si="58"/>
        <v>85080</v>
      </c>
      <c r="N118" s="152">
        <f t="shared" ca="1" si="58"/>
        <v>56320</v>
      </c>
      <c r="O118" s="151">
        <f t="shared" ref="O118:O120" ca="1" si="59">IF(L118&gt;0,N118*100/L118,0)</f>
        <v>66.196520921485657</v>
      </c>
      <c r="P118" s="151">
        <f t="shared" ref="P118:P120" ca="1" si="60">IF(M118&gt;0,N118*100/M118,0)</f>
        <v>66.196520921485657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85080</v>
      </c>
      <c r="M120" s="88">
        <f t="shared" ca="1" si="62"/>
        <v>85080</v>
      </c>
      <c r="N120" s="88">
        <f t="shared" ca="1" si="62"/>
        <v>56320</v>
      </c>
      <c r="O120" s="156">
        <f t="shared" ca="1" si="59"/>
        <v>66.196520921485657</v>
      </c>
      <c r="P120" s="156">
        <f t="shared" ca="1" si="60"/>
        <v>66.196520921485657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85080</v>
      </c>
      <c r="M122" s="167">
        <f ca="1">IFERROR(__xludf.DUMMYFUNCTION("IMPORTRANGE(""https://docs.google.com/spreadsheets/d/1Yj_ptqi66GCucihVvJfMjLAmec39IyEx_6qawtMGysU/edit?usp=sharing"",""สบก!BA24"")"),85080)</f>
        <v>85080</v>
      </c>
      <c r="N122" s="168">
        <f ca="1">IFERROR(__xludf.DUMMYFUNCTION("IMPORTRANGE(""https://docs.google.com/spreadsheets/d/1Yj_ptqi66GCucihVvJfMjLAmec39IyEx_6qawtMGysU/edit?usp=sharing"",""สบก!BB24"")"),56320)</f>
        <v>56320</v>
      </c>
      <c r="O122" s="168">
        <f ca="1">IF(L122&gt;0,N122*100/L122,0)</f>
        <v>66.196520921485657</v>
      </c>
      <c r="P122" s="168">
        <f ca="1">IF(M122&gt;0,N122*100/M122,0)</f>
        <v>66.196520921485657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IFERROR(__xludf.DUMMYFUNCTION("IMPORTRANGE(""https://docs.google.com/spreadsheets/d/1Yj_ptqi66GCucihVvJfMjLAmec39IyEx_6qawtMGysU/edit?usp=sharing"",""สบก!AX24"")"),85080)</f>
        <v>85080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219100</v>
      </c>
      <c r="M140" s="152">
        <f t="shared" ca="1" si="64"/>
        <v>219100</v>
      </c>
      <c r="N140" s="152">
        <f t="shared" ca="1" si="64"/>
        <v>218773.12</v>
      </c>
      <c r="O140" s="151">
        <f t="shared" ref="O140:O142" ca="1" si="65">IF(L140&gt;0,N140*100/L140,0)</f>
        <v>99.850807850296661</v>
      </c>
      <c r="P140" s="151">
        <f t="shared" ref="P140:P142" ca="1" si="66">IF(M140&gt;0,N140*100/M140,0)</f>
        <v>99.850807850296661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219100</v>
      </c>
      <c r="M142" s="88">
        <f t="shared" ca="1" si="68"/>
        <v>219100</v>
      </c>
      <c r="N142" s="88">
        <f t="shared" ca="1" si="68"/>
        <v>218773.12</v>
      </c>
      <c r="O142" s="156">
        <f t="shared" ca="1" si="65"/>
        <v>99.850807850296661</v>
      </c>
      <c r="P142" s="156">
        <f t="shared" ca="1" si="66"/>
        <v>99.850807850296661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219100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IFERROR(__xludf.DUMMYFUNCTION("IMPORTRANGE(""https://docs.google.com/spreadsheets/d/1Yj_ptqi66GCucihVvJfMjLAmec39IyEx_6qawtMGysU/edit?usp=sharing"",""สบก!BK24"")"),218773.12)</f>
        <v>218773.12</v>
      </c>
      <c r="O144" s="168">
        <f ca="1">IF(L144&gt;0,N144*100/L144,0)</f>
        <v>99.850807850296661</v>
      </c>
      <c r="P144" s="168">
        <f ca="1">IF(M144&gt;0,N144*100/M144,0)</f>
        <v>99.850807850296661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IFERROR(__xludf.DUMMYFUNCTION("IMPORTRANGE(""https://docs.google.com/spreadsheets/d/1Yj_ptqi66GCucihVvJfMjLAmec39IyEx_6qawtMGysU/edit?usp=sharing"",""สบก!BG24"")"),219100)</f>
        <v>219100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IFERROR(__xludf.DUMMYFUNCTION("IMPORTRANGE(""https://docs.google.com/spreadsheets/d/11923uPwbBZFjjGgGUA6NLw09EwE0CqkOc4q9oUmW1yo/edit?usp=sharing"",""นครสวรรค์!J84"")"),143)</f>
        <v>143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IFERROR(__xludf.DUMMYFUNCTION("IMPORTRANGE(""https://docs.google.com/spreadsheets/d/11923uPwbBZFjjGgGUA6NLw09EwE0CqkOc4q9oUmW1yo/edit?usp=sharing"",""นครสวรรค์!J85"")"),143)</f>
        <v>143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IFERROR(__xludf.DUMMYFUNCTION("IMPORTRANGE(""https://docs.google.com/spreadsheets/d/11923uPwbBZFjjGgGUA6NLw09EwE0CqkOc4q9oUmW1yo/edit?usp=sharing"",""นครสวรรค์!J114"")"),300000)</f>
        <v>300000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IFERROR(__xludf.DUMMYFUNCTION("IMPORTRANGE(""https://docs.google.com/spreadsheets/d/11923uPwbBZFjjGgGUA6NLw09EwE0CqkOc4q9oUmW1yo/edit?usp=sharing"",""นครสวรรค์!J125"")"),300000)</f>
        <v>300000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96715</v>
      </c>
      <c r="O250" s="151">
        <f t="shared" ref="O250:O252" ca="1" si="78">IF(L250&gt;0,N250*100/L250,0)</f>
        <v>108.6685393258427</v>
      </c>
      <c r="P250" s="151">
        <f t="shared" ref="P250:P252" ca="1" si="79">IF(M250&gt;0,N250*100/M250,0)</f>
        <v>108.6685393258427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96715</v>
      </c>
      <c r="O252" s="156">
        <f t="shared" ca="1" si="78"/>
        <v>108.6685393258427</v>
      </c>
      <c r="P252" s="156">
        <f t="shared" ca="1" si="79"/>
        <v>108.6685393258427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IFERROR(__xludf.DUMMYFUNCTION("IMPORTRANGE(""https://docs.google.com/spreadsheets/d/1Yj_ptqi66GCucihVvJfMjLAmec39IyEx_6qawtMGysU/edit?usp=sharing"",""สบก!CC24"")"),96715)</f>
        <v>96715</v>
      </c>
      <c r="O254" s="168">
        <f ca="1">IF(L254&gt;0,N254*100/L254,0)</f>
        <v>108.6685393258427</v>
      </c>
      <c r="P254" s="168">
        <f ca="1">IF(M254&gt;0,N254*100/M254,0)</f>
        <v>108.6685393258427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132192.85999999999</v>
      </c>
      <c r="O271" s="151">
        <f t="shared" ref="O271:O273" ca="1" si="84">IF(L271&gt;0,N271*100/L271,0)</f>
        <v>72.000468409586048</v>
      </c>
      <c r="P271" s="151">
        <f t="shared" ref="P271:P273" ca="1" si="85">IF(M271&gt;0,N271*100/M271,0)</f>
        <v>72.000468409586048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132192.85999999999</v>
      </c>
      <c r="O273" s="156">
        <f t="shared" ca="1" si="84"/>
        <v>72.000468409586048</v>
      </c>
      <c r="P273" s="156">
        <f t="shared" ca="1" si="85"/>
        <v>72.000468409586048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IFERROR(__xludf.DUMMYFUNCTION("IMPORTRANGE(""https://docs.google.com/spreadsheets/d/1Yj_ptqi66GCucihVvJfMjLAmec39IyEx_6qawtMGysU/edit?usp=sharing"",""สบก!CL24"")"),132192.86)</f>
        <v>132192.85999999999</v>
      </c>
      <c r="O275" s="168">
        <f ca="1">IF(L275&gt;0,N275*100/L275,0)</f>
        <v>72.000468409586048</v>
      </c>
      <c r="P275" s="168">
        <f ca="1">IF(M275&gt;0,N275*100/M275,0)</f>
        <v>72.000468409586048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IFERROR(__xludf.DUMMYFUNCTION("IMPORTRANGE(""https://docs.google.com/spreadsheets/d/11923uPwbBZFjjGgGUA6NLw09EwE0CqkOc4q9oUmW1yo/edit?usp=sharing"",""นครสวรรค์!J228"")"),106)</f>
        <v>106</v>
      </c>
      <c r="K328" s="317">
        <f ca="1">IF(I328&gt;0,J328*100/I328,0)</f>
        <v>23.399558498896248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1290250</v>
      </c>
      <c r="M329" s="152">
        <f t="shared" ca="1" si="98"/>
        <v>1329350</v>
      </c>
      <c r="N329" s="152">
        <f t="shared" ca="1" si="98"/>
        <v>977332.8</v>
      </c>
      <c r="O329" s="151">
        <f t="shared" ref="O329:O331" ca="1" si="99">IF(L329&gt;0,N329*100/L329,0)</f>
        <v>75.747552799844996</v>
      </c>
      <c r="P329" s="151">
        <f t="shared" ref="P329:P331" ca="1" si="100">IF(M329&gt;0,N329*100/M329,0)</f>
        <v>73.519599804415691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1290250</v>
      </c>
      <c r="M331" s="88">
        <f t="shared" ca="1" si="102"/>
        <v>1329350</v>
      </c>
      <c r="N331" s="88">
        <f t="shared" ca="1" si="102"/>
        <v>977332.8</v>
      </c>
      <c r="O331" s="156">
        <f t="shared" ca="1" si="99"/>
        <v>75.747552799844996</v>
      </c>
      <c r="P331" s="156">
        <f t="shared" ca="1" si="100"/>
        <v>73.519599804415691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IFERROR(__xludf.DUMMYFUNCTION("IMPORTRANGE(""https://docs.google.com/spreadsheets/d/1Yj_ptqi66GCucihVvJfMjLAmec39IyEx_6qawtMGysU/edit?usp=sharing"",""สบก!DL24"")"),1182350)</f>
        <v>1182350</v>
      </c>
      <c r="N333" s="168">
        <f ca="1">IFERROR(__xludf.DUMMYFUNCTION("IMPORTRANGE(""https://docs.google.com/spreadsheets/d/1Yj_ptqi66GCucihVvJfMjLAmec39IyEx_6qawtMGysU/edit?usp=sharing"",""สบก!DM24"")"),872332.8)</f>
        <v>872332.80000000005</v>
      </c>
      <c r="O333" s="168">
        <f ca="1">IF(L333&gt;0,N333*100/L333,0)</f>
        <v>76.302890881259572</v>
      </c>
      <c r="P333" s="168">
        <f ca="1">IF(M333&gt;0,N333*100/M333,0)</f>
        <v>73.779574576056163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71.428571428571431</v>
      </c>
      <c r="P337" s="50">
        <f ca="1">IF(M337&gt;0,N337*100/M337,0)</f>
        <v>71.428571428571431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IFERROR(__xludf.DUMMYFUNCTION("IMPORTRANGE(""https://docs.google.com/spreadsheets/d/11923uPwbBZFjjGgGUA6NLw09EwE0CqkOc4q9oUmW1yo/edit?usp=sharing"",""นครสวรรค์!J234"")"),637)</f>
        <v>637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IFERROR(__xludf.DUMMYFUNCTION("IMPORTRANGE(""https://docs.google.com/spreadsheets/d/11923uPwbBZFjjGgGUA6NLw09EwE0CqkOc4q9oUmW1yo/edit?usp=sharing"",""นครสวรรค์!J235"")"),4506.21)</f>
        <v>4506.21</v>
      </c>
      <c r="K340" s="342">
        <f t="shared" ca="1" si="103"/>
        <v>100.13800000000001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IFERROR(__xludf.DUMMYFUNCTION("IMPORTRANGE(""https://docs.google.com/spreadsheets/d/11923uPwbBZFjjGgGUA6NLw09EwE0CqkOc4q9oUmW1yo/edit?usp=sharing"",""นครสวรรค์!J236"")"),325)</f>
        <v>325</v>
      </c>
      <c r="K341" s="342">
        <f t="shared" ca="1" si="103"/>
        <v>71.743929359823397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IFERROR(__xludf.DUMMYFUNCTION("IMPORTRANGE(""https://docs.google.com/spreadsheets/d/11923uPwbBZFjjGgGUA6NLw09EwE0CqkOc4q9oUmW1yo/edit?usp=sharing"",""นครสวรรค์!J237"")"),2466.32)</f>
        <v>2466.3200000000002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IFERROR(__xludf.DUMMYFUNCTION("IMPORTRANGE(""https://docs.google.com/spreadsheets/d/11923uPwbBZFjjGgGUA6NLw09EwE0CqkOc4q9oUmW1yo/edit?usp=sharing"",""นครสวรรค์!J240"")"),106)</f>
        <v>106</v>
      </c>
      <c r="K345" s="342">
        <f t="shared" ca="1" si="103"/>
        <v>23.399558498896248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IFERROR(__xludf.DUMMYFUNCTION("IMPORTRANGE(""https://docs.google.com/spreadsheets/d/11923uPwbBZFjjGgGUA6NLw09EwE0CqkOc4q9oUmW1yo/edit?usp=sharing"",""นครสวรรค์!J241"")"),1745.36)</f>
        <v>1745.36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IFERROR(__xludf.DUMMYFUNCTION("IMPORTRANGE(""https://docs.google.com/spreadsheets/d/11923uPwbBZFjjGgGUA6NLw09EwE0CqkOc4q9oUmW1yo/edit?usp=sharing"",""นครสวรรค์!M242"")"),1140659.83)</f>
        <v>1140659.83</v>
      </c>
      <c r="O347" s="357">
        <f ca="1">+IF(L347&gt;0,N347*100/L347,0)</f>
        <v>49.548385765598823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IFERROR(__xludf.DUMMYFUNCTION("IMPORTRANGE(""https://docs.google.com/spreadsheets/d/11923uPwbBZFjjGgGUA6NLw09EwE0CqkOc4q9oUmW1yo/edit?usp=sharing"",""นครสวรรค์!M244"")"),239565)</f>
        <v>239565</v>
      </c>
      <c r="O349" s="372">
        <f ca="1">+IF(L349&gt;0,N349*100/L349,0)</f>
        <v>67.667994237776455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IFERROR(__xludf.DUMMYFUNCTION("IMPORTRANGE(""https://docs.google.com/spreadsheets/d/11923uPwbBZFjjGgGUA6NLw09EwE0CqkOc4q9oUmW1yo/edit?usp=sharing"",""นครสวรรค์!M247"")"),239565)</f>
        <v>239565</v>
      </c>
      <c r="O352" s="165">
        <f t="shared" ca="1" si="105"/>
        <v>67.667994237776455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IFERROR(__xludf.DUMMYFUNCTION("IMPORTRANGE(""https://docs.google.com/spreadsheets/d/11923uPwbBZFjjGgGUA6NLw09EwE0CqkOc4q9oUmW1yo/edit?usp=sharing"",""นครสวรรค์!M249"")"),239565)</f>
        <v>239565</v>
      </c>
      <c r="O354" s="168">
        <f t="shared" ca="1" si="105"/>
        <v>67.667994237776455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IFERROR(__xludf.DUMMYFUNCTION("IMPORTRANGE(""https://docs.google.com/spreadsheets/d/11923uPwbBZFjjGgGUA6NLw09EwE0CqkOc4q9oUmW1yo/edit?usp=sharing"",""นครสวรรค์!M251"")"),99000)</f>
        <v>99000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IFERROR(__xludf.DUMMYFUNCTION("IMPORTRANGE(""https://docs.google.com/spreadsheets/d/11923uPwbBZFjjGgGUA6NLw09EwE0CqkOc4q9oUmW1yo/edit?usp=sharing"",""นครสวรรค์!M252"")"),58660)</f>
        <v>58660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IFERROR(__xludf.DUMMYFUNCTION("IMPORTRANGE(""https://docs.google.com/spreadsheets/d/11923uPwbBZFjjGgGUA6NLw09EwE0CqkOc4q9oUmW1yo/edit?usp=sharing"",""นครสวรรค์!M253"")"),14405)</f>
        <v>14405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IFERROR(__xludf.DUMMYFUNCTION("IMPORTRANGE(""https://docs.google.com/spreadsheets/d/11923uPwbBZFjjGgGUA6NLw09EwE0CqkOc4q9oUmW1yo/edit?usp=sharing"",""นครสวรรค์!J272"")"),70)</f>
        <v>70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IFERROR(__xludf.DUMMYFUNCTION("IMPORTRANGE(""https://docs.google.com/spreadsheets/d/11923uPwbBZFjjGgGUA6NLw09EwE0CqkOc4q9oUmW1yo/edit?usp=sharing"",""นครสวรรค์!M275"")"),293516)</f>
        <v>293516</v>
      </c>
      <c r="O380" s="372">
        <f ca="1">+IF(L380&gt;0,N380*100/L380,0)</f>
        <v>28.537704663010928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IFERROR(__xludf.DUMMYFUNCTION("IMPORTRANGE(""https://docs.google.com/spreadsheets/d/11923uPwbBZFjjGgGUA6NLw09EwE0CqkOc4q9oUmW1yo/edit?usp=sharing"",""นครสวรรค์!M278"")"),293516)</f>
        <v>293516</v>
      </c>
      <c r="O383" s="165">
        <f t="shared" ca="1" si="109"/>
        <v>28.537704663010928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IFERROR(__xludf.DUMMYFUNCTION("IMPORTRANGE(""https://docs.google.com/spreadsheets/d/11923uPwbBZFjjGgGUA6NLw09EwE0CqkOc4q9oUmW1yo/edit?usp=sharing"",""นครสวรรค์!M280"")"),293516)</f>
        <v>293516</v>
      </c>
      <c r="O385" s="168">
        <f t="shared" ca="1" si="109"/>
        <v>28.537704663010928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IFERROR(__xludf.DUMMYFUNCTION("IMPORTRANGE(""https://docs.google.com/spreadsheets/d/11923uPwbBZFjjGgGUA6NLw09EwE0CqkOc4q9oUmW1yo/edit?usp=sharing"",""นครสวรรค์!M281"")"),193885)</f>
        <v>193885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IFERROR(__xludf.DUMMYFUNCTION("IMPORTRANGE(""https://docs.google.com/spreadsheets/d/11923uPwbBZFjjGgGUA6NLw09EwE0CqkOc4q9oUmW1yo/edit?usp=sharing"",""นครสวรรค์!M283"")"),89091)</f>
        <v>89091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IFERROR(__xludf.DUMMYFUNCTION("IMPORTRANGE(""https://docs.google.com/spreadsheets/d/11923uPwbBZFjjGgGUA6NLw09EwE0CqkOc4q9oUmW1yo/edit?usp=sharing"",""นครสวรรค์!M284"")"),10540)</f>
        <v>10540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IFERROR(__xludf.DUMMYFUNCTION("IMPORTRANGE(""https://docs.google.com/spreadsheets/d/11923uPwbBZFjjGgGUA6NLw09EwE0CqkOc4q9oUmW1yo/edit?usp=sharing"",""นครสวรรค์!M296"")"),147470)</f>
        <v>147470</v>
      </c>
      <c r="O401" s="372">
        <f ca="1">+IF(L401&gt;0,N401*100/L401,0)</f>
        <v>92.197561738043134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IFERROR(__xludf.DUMMYFUNCTION("IMPORTRANGE(""https://docs.google.com/spreadsheets/d/11923uPwbBZFjjGgGUA6NLw09EwE0CqkOc4q9oUmW1yo/edit?usp=sharing"",""นครสวรรค์!M299"")"),147470)</f>
        <v>147470</v>
      </c>
      <c r="O404" s="168">
        <f t="shared" ca="1" si="112"/>
        <v>92.197561738043134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IFERROR(__xludf.DUMMYFUNCTION("IMPORTRANGE(""https://docs.google.com/spreadsheets/d/11923uPwbBZFjjGgGUA6NLw09EwE0CqkOc4q9oUmW1yo/edit?usp=sharing"",""นครสวรรค์!M301"")"),147470)</f>
        <v>147470</v>
      </c>
      <c r="O406" s="168">
        <f t="shared" ca="1" si="112"/>
        <v>92.197561738043134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IFERROR(__xludf.DUMMYFUNCTION("IMPORTRANGE(""https://docs.google.com/spreadsheets/d/11923uPwbBZFjjGgGUA6NLw09EwE0CqkOc4q9oUmW1yo/edit?usp=sharing"",""นครสวรรค์!M305"")"),17420)</f>
        <v>17420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IFERROR(__xludf.DUMMYFUNCTION("IMPORTRANGE(""https://docs.google.com/spreadsheets/d/11923uPwbBZFjjGgGUA6NLw09EwE0CqkOc4q9oUmW1yo/edit?usp=sharing"",""นครสวรรค์!M350"")"),265306.83)</f>
        <v>265306.83</v>
      </c>
      <c r="O455" s="372">
        <f t="shared" ref="O455:O459" ca="1" si="116">+IF(L455&gt;0,N455*100/L455,0)</f>
        <v>55.999905015799037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IFERROR(__xludf.DUMMYFUNCTION("IMPORTRANGE(""https://docs.google.com/spreadsheets/d/11923uPwbBZFjjGgGUA6NLw09EwE0CqkOc4q9oUmW1yo/edit?usp=sharing"",""นครสวรรค์!M352"")"),265306.83)</f>
        <v>265306.83</v>
      </c>
      <c r="O457" s="168">
        <f t="shared" ca="1" si="116"/>
        <v>55.999905015799037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IFERROR(__xludf.DUMMYFUNCTION("IMPORTRANGE(""https://docs.google.com/spreadsheets/d/11923uPwbBZFjjGgGUA6NLw09EwE0CqkOc4q9oUmW1yo/edit?usp=sharing"",""นครสวรรค์!M354"")"),265306.83)</f>
        <v>265306.83</v>
      </c>
      <c r="O459" s="168">
        <f t="shared" ca="1" si="116"/>
        <v>55.999905015799037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IFERROR(__xludf.DUMMYFUNCTION("IMPORTRANGE(""https://docs.google.com/spreadsheets/d/11923uPwbBZFjjGgGUA6NLw09EwE0CqkOc4q9oUmW1yo/edit?usp=sharing"",""นครสวรรค์!M358"")"),265306.83)</f>
        <v>265306.83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IFERROR(__xludf.DUMMYFUNCTION("IMPORTRANGE(""https://docs.google.com/spreadsheets/d/11923uPwbBZFjjGgGUA6NLw09EwE0CqkOc4q9oUmW1yo/edit?usp=sharing"",""นครสวรรค์!J368"")"),45976.51)</f>
        <v>45976.51</v>
      </c>
      <c r="K473" s="201">
        <f t="shared" ca="1" si="117"/>
        <v>100.00110927440404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IFERROR(__xludf.DUMMYFUNCTION("IMPORTRANGE(""https://docs.google.com/spreadsheets/d/11923uPwbBZFjjGgGUA6NLw09EwE0CqkOc4q9oUmW1yo/edit?usp=sharing"",""นครสวรรค์!J372"")"),7556)</f>
        <v>7556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IFERROR(__xludf.DUMMYFUNCTION("IMPORTRANGE(""https://docs.google.com/spreadsheets/d/11923uPwbBZFjjGgGUA6NLw09EwE0CqkOc4q9oUmW1yo/edit?usp=sharing"",""นครสวรรค์!J392"")"),14262)</f>
        <v>14262</v>
      </c>
      <c r="K497" s="444">
        <f t="shared" ca="1" si="117"/>
        <v>100.00701213098661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IFERROR(__xludf.DUMMYFUNCTION("IMPORTRANGE(""https://docs.google.com/spreadsheets/d/11923uPwbBZFjjGgGUA6NLw09EwE0CqkOc4q9oUmW1yo/edit?usp=sharing"",""นครสวรรค์!J393"")"),14262)</f>
        <v>14262</v>
      </c>
      <c r="K498" s="163">
        <f t="shared" ca="1" si="117"/>
        <v>100.00701213098661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IFERROR(__xludf.DUMMYFUNCTION("IMPORTRANGE(""https://docs.google.com/spreadsheets/d/11923uPwbBZFjjGgGUA6NLw09EwE0CqkOc4q9oUmW1yo/edit?usp=sharing"",""นครสวรรค์!J394"")"),770)</f>
        <v>770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IFERROR(__xludf.DUMMYFUNCTION("IMPORTRANGE(""https://docs.google.com/spreadsheets/d/11923uPwbBZFjjGgGUA6NLw09EwE0CqkOc4q9oUmW1yo/edit?usp=sharing"",""นครสวรรค์!J395"")"),14175)</f>
        <v>14175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IFERROR(__xludf.DUMMYFUNCTION("IMPORTRANGE(""https://docs.google.com/spreadsheets/d/11923uPwbBZFjjGgGUA6NLw09EwE0CqkOc4q9oUmW1yo/edit?usp=sharing"",""นครสวรรค์!J396"")"),766)</f>
        <v>766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IFERROR(__xludf.DUMMYFUNCTION("IMPORTRANGE(""https://docs.google.com/spreadsheets/d/11923uPwbBZFjjGgGUA6NLw09EwE0CqkOc4q9oUmW1yo/edit?usp=sharing"",""นครสวรรค์!J397"")"),5473)</f>
        <v>5473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IFERROR(__xludf.DUMMYFUNCTION("IMPORTRANGE(""https://docs.google.com/spreadsheets/d/11923uPwbBZFjjGgGUA6NLw09EwE0CqkOc4q9oUmW1yo/edit?usp=sharing"",""นครสวรรค์!J398"")"),286)</f>
        <v>286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IFERROR(__xludf.DUMMYFUNCTION("IMPORTRANGE(""https://docs.google.com/spreadsheets/d/11923uPwbBZFjjGgGUA6NLw09EwE0CqkOc4q9oUmW1yo/edit?usp=sharing"",""นครสวรรค์!J399"")"),8702)</f>
        <v>8702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IFERROR(__xludf.DUMMYFUNCTION("IMPORTRANGE(""https://docs.google.com/spreadsheets/d/11923uPwbBZFjjGgGUA6NLw09EwE0CqkOc4q9oUmW1yo/edit?usp=sharing"",""นครสวรรค์!J400"")"),480)</f>
        <v>480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IFERROR(__xludf.DUMMYFUNCTION("IMPORTRANGE(""https://docs.google.com/spreadsheets/d/11923uPwbBZFjjGgGUA6NLw09EwE0CqkOc4q9oUmW1yo/edit?usp=sharing"",""นครสวรรค์!J403"")"),87)</f>
        <v>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IFERROR(__xludf.DUMMYFUNCTION("IMPORTRANGE(""https://docs.google.com/spreadsheets/d/11923uPwbBZFjjGgGUA6NLw09EwE0CqkOc4q9oUmW1yo/edit?usp=sharing"",""นครสวรรค์!J405"")"),19)</f>
        <v>19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IFERROR(__xludf.DUMMYFUNCTION("IMPORTRANGE(""https://docs.google.com/spreadsheets/d/11923uPwbBZFjjGgGUA6NLw09EwE0CqkOc4q9oUmW1yo/edit?usp=sharing"",""นครสวรรค์!J407"")"),68)</f>
        <v>68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IFERROR(__xludf.DUMMYFUNCTION("IMPORTRANGE(""https://docs.google.com/spreadsheets/d/11923uPwbBZFjjGgGUA6NLw09EwE0CqkOc4q9oUmW1yo/edit?usp=sharing"",""นครสวรรค์!J420"")"),209)</f>
        <v>209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IFERROR(__xludf.DUMMYFUNCTION("IMPORTRANGE(""https://docs.google.com/spreadsheets/d/11923uPwbBZFjjGgGUA6NLw09EwE0CqkOc4q9oUmW1yo/edit?usp=sharing"",""นครสวรรค์!J421"")"),20)</f>
        <v>20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IFERROR(__xludf.DUMMYFUNCTION("IMPORTRANGE(""https://docs.google.com/spreadsheets/d/11923uPwbBZFjjGgGUA6NLw09EwE0CqkOc4q9oUmW1yo/edit?usp=sharing"",""นครสวรรค์!J422"")"),80)</f>
        <v>80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IFERROR(__xludf.DUMMYFUNCTION("IMPORTRANGE(""https://docs.google.com/spreadsheets/d/11923uPwbBZFjjGgGUA6NLw09EwE0CqkOc4q9oUmW1yo/edit?usp=sharing"",""นครสวรรค์!J424"")"),129)</f>
        <v>129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IFERROR(__xludf.DUMMYFUNCTION("IMPORTRANGE(""https://docs.google.com/spreadsheets/d/11923uPwbBZFjjGgGUA6NLw09EwE0CqkOc4q9oUmW1yo/edit?usp=sharing"",""นครสวรรค์!M428"")"),24185)</f>
        <v>24185</v>
      </c>
      <c r="O533" s="411">
        <f t="shared" ref="O533:O537" ca="1" si="118">+IF(L533&gt;0,N533*100/L533,0)</f>
        <v>70.4280722189866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IFERROR(__xludf.DUMMYFUNCTION("IMPORTRANGE(""https://docs.google.com/spreadsheets/d/11923uPwbBZFjjGgGUA6NLw09EwE0CqkOc4q9oUmW1yo/edit?usp=sharing"",""นครสวรรค์!M430"")"),24185)</f>
        <v>24185</v>
      </c>
      <c r="O535" s="168">
        <f t="shared" ca="1" si="118"/>
        <v>70.4280722189866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IFERROR(__xludf.DUMMYFUNCTION("IMPORTRANGE(""https://docs.google.com/spreadsheets/d/11923uPwbBZFjjGgGUA6NLw09EwE0CqkOc4q9oUmW1yo/edit?usp=sharing"",""นครสวรรค์!M432"")"),24185)</f>
        <v>24185</v>
      </c>
      <c r="O537" s="168">
        <f t="shared" ca="1" si="118"/>
        <v>70.4280722189866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IFERROR(__xludf.DUMMYFUNCTION("IMPORTRANGE(""https://docs.google.com/spreadsheets/d/11923uPwbBZFjjGgGUA6NLw09EwE0CqkOc4q9oUmW1yo/edit?usp=sharing"",""นครสวรรค์!M436"")"),5445)</f>
        <v>5445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IFERROR(__xludf.DUMMYFUNCTION("IMPORTRANGE(""https://docs.google.com/spreadsheets/d/11923uPwbBZFjjGgGUA6NLw09EwE0CqkOc4q9oUmW1yo/edit?usp=sharing"",""นครสวรรค์!J459"")"),3435)</f>
        <v>3435</v>
      </c>
      <c r="K564" s="371">
        <f ca="1">IF(I564&gt;0,J564*100/I564,0)</f>
        <v>124.90909090909091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IFERROR(__xludf.DUMMYFUNCTION("IMPORTRANGE(""https://docs.google.com/spreadsheets/d/11923uPwbBZFjjGgGUA6NLw09EwE0CqkOc4q9oUmW1yo/edit?usp=sharing"",""นครสวรรค์!M459"")"),99225)</f>
        <v>99225</v>
      </c>
      <c r="O564" s="372">
        <f t="shared" ref="O564:O568" ca="1" si="122">+IF(L564&gt;0,N564*100/L564,0)</f>
        <v>70.794092465753423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IFERROR(__xludf.DUMMYFUNCTION("IMPORTRANGE(""https://docs.google.com/spreadsheets/d/11923uPwbBZFjjGgGUA6NLw09EwE0CqkOc4q9oUmW1yo/edit?usp=sharing"",""นครสวรรค์!M461"")"),99225)</f>
        <v>99225</v>
      </c>
      <c r="O566" s="168">
        <f t="shared" ca="1" si="122"/>
        <v>70.794092465753423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IFERROR(__xludf.DUMMYFUNCTION("IMPORTRANGE(""https://docs.google.com/spreadsheets/d/11923uPwbBZFjjGgGUA6NLw09EwE0CqkOc4q9oUmW1yo/edit?usp=sharing"",""นครสวรรค์!M463"")"),99225)</f>
        <v>99225</v>
      </c>
      <c r="O568" s="168">
        <f t="shared" ca="1" si="122"/>
        <v>70.794092465753423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IFERROR(__xludf.DUMMYFUNCTION("IMPORTRANGE(""https://docs.google.com/spreadsheets/d/11923uPwbBZFjjGgGUA6NLw09EwE0CqkOc4q9oUmW1yo/edit?usp=sharing"",""นครสวรรค์!M466"")"),79926)</f>
        <v>79926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IFERROR(__xludf.DUMMYFUNCTION("IMPORTRANGE(""https://docs.google.com/spreadsheets/d/11923uPwbBZFjjGgGUA6NLw09EwE0CqkOc4q9oUmW1yo/edit?usp=sharing"",""นครสวรรค์!M467"")"),19299)</f>
        <v>19299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IFERROR(__xludf.DUMMYFUNCTION("IMPORTRANGE(""https://docs.google.com/spreadsheets/d/11923uPwbBZFjjGgGUA6NLw09EwE0CqkOc4q9oUmW1yo/edit?usp=sharing"",""นครสวรรค์!J468"")"),3435)</f>
        <v>3435</v>
      </c>
      <c r="K573" s="201">
        <f ca="1">IF(I573&gt;0,J573*100/I573,0)</f>
        <v>124.90909090909091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IFERROR(__xludf.DUMMYFUNCTION("IMPORTRANGE(""https://docs.google.com/spreadsheets/d/11923uPwbBZFjjGgGUA6NLw09EwE0CqkOc4q9oUmW1yo/edit?usp=sharing"",""นครสวรรค์!J472"")"),3107)</f>
        <v>3107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IFERROR(__xludf.DUMMYFUNCTION("IMPORTRANGE(""https://docs.google.com/spreadsheets/d/11923uPwbBZFjjGgGUA6NLw09EwE0CqkOc4q9oUmW1yo/edit?usp=sharing"",""นครสวรรค์!J484"")"),3)</f>
        <v>3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IFERROR(__xludf.DUMMYFUNCTION("IMPORTRANGE(""https://docs.google.com/spreadsheets/d/11923uPwbBZFjjGgGUA6NLw09EwE0CqkOc4q9oUmW1yo/edit?usp=sharing"",""นครสวรรค์!J485"")"),12.6)</f>
        <v>12.6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IFERROR(__xludf.DUMMYFUNCTION("IMPORTRANGE(""https://docs.google.com/spreadsheets/d/11923uPwbBZFjjGgGUA6NLw09EwE0CqkOc4q9oUmW1yo/edit?usp=sharing"",""นครสวรรค์!J487"")"),1.47)</f>
        <v>1.47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IFERROR(__xludf.DUMMYFUNCTION("IMPORTRANGE(""https://docs.google.com/spreadsheets/d/11923uPwbBZFjjGgGUA6NLw09EwE0CqkOc4q9oUmW1yo/edit?usp=sharing"",""นครสวรรค์!J491"")"),1.47)</f>
        <v>1.47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IFERROR(__xludf.DUMMYFUNCTION("IMPORTRANGE(""https://docs.google.com/spreadsheets/d/11923uPwbBZFjjGgGUA6NLw09EwE0CqkOc4q9oUmW1yo/edit?usp=sharing"",""นครสวรรค์!J525"")"),626080.92)</f>
        <v>626080.92000000004</v>
      </c>
      <c r="K630" s="342">
        <f t="shared" ca="1" si="129"/>
        <v>12.55820167217481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IFERROR(__xludf.DUMMYFUNCTION("IMPORTRANGE(""https://docs.google.com/spreadsheets/d/11923uPwbBZFjjGgGUA6NLw09EwE0CqkOc4q9oUmW1yo/edit?usp=sharing"",""นครสวรรค์!J526"")"),222)</f>
        <v>222</v>
      </c>
      <c r="K631" s="342">
        <f t="shared" ca="1" si="129"/>
        <v>83.458646616541358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IFERROR(__xludf.DUMMYFUNCTION("IMPORTRANGE(""https://docs.google.com/spreadsheets/d/11923uPwbBZFjjGgGUA6NLw09EwE0CqkOc4q9oUmW1yo/edit?usp=sharing"",""นครสวรรค์!J527"")"),16705446.76)</f>
        <v>16705446.76</v>
      </c>
      <c r="K632" s="342">
        <f t="shared" ca="1" si="129"/>
        <v>32.512014054610809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IFERROR(__xludf.DUMMYFUNCTION("IMPORTRANGE(""https://docs.google.com/spreadsheets/d/11923uPwbBZFjjGgGUA6NLw09EwE0CqkOc4q9oUmW1yo/edit?usp=sharing"",""นครสวรรค์!J528"")"),2685)</f>
        <v>2685</v>
      </c>
      <c r="K633" s="342">
        <f t="shared" ca="1" si="129"/>
        <v>62.470916705444395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IFERROR(__xludf.DUMMYFUNCTION("IMPORTRANGE(""https://docs.google.com/spreadsheets/d/11923uPwbBZFjjGgGUA6NLw09EwE0CqkOc4q9oUmW1yo/edit?usp=sharing"",""นครสวรรค์!J529"")"),1260000)</f>
        <v>1260000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IFERROR(__xludf.DUMMYFUNCTION("IMPORTRANGE(""https://docs.google.com/spreadsheets/d/11923uPwbBZFjjGgGUA6NLw09EwE0CqkOc4q9oUmW1yo/edit?usp=sharing"",""นครสวรรค์!J530"")"),63)</f>
        <v>63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29190</v>
      </c>
      <c r="O636" s="510">
        <f t="shared" ref="O636:O640" ca="1" si="130">+IF(L636&gt;0,N636*100/L636,0)</f>
        <v>21.134561778228289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29190</v>
      </c>
      <c r="O638" s="522">
        <f t="shared" ca="1" si="130"/>
        <v>21.134561778228289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29190</v>
      </c>
      <c r="O640" s="522">
        <f t="shared" ca="1" si="130"/>
        <v>21.134561778228289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29190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IFERROR(__xludf.DUMMYFUNCTION("IMPORTRANGE(""https://docs.google.com/spreadsheets/d/11923uPwbBZFjjGgGUA6NLw09EwE0CqkOc4q9oUmW1yo/edit?usp=sharing"",""นครสวรรค์!J543"")"),52.44)</f>
        <v>52.44</v>
      </c>
      <c r="K648" s="537">
        <f t="shared" ref="K648:K651" ca="1" si="131">IF(I648&gt;0,J648*100/I648,0)</f>
        <v>61.694117647058825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IFERROR(__xludf.DUMMYFUNCTION("IMPORTRANGE(""https://docs.google.com/spreadsheets/d/11923uPwbBZFjjGgGUA6NLw09EwE0CqkOc4q9oUmW1yo/edit?usp=sharing"",""นครสวรรค์!M546"")"),11340)</f>
        <v>11340</v>
      </c>
      <c r="O651" s="537">
        <f t="shared" ca="1" si="132"/>
        <v>75.599999999999994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IFERROR(__xludf.DUMMYFUNCTION("IMPORTRANGE(""https://docs.google.com/spreadsheets/d/11923uPwbBZFjjGgGUA6NLw09EwE0CqkOc4q9oUmW1yo/edit?usp=sharing"",""นครสวรรค์!J556"")"),43)</f>
        <v>43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IFERROR(__xludf.DUMMYFUNCTION("IMPORTRANGE(""https://docs.google.com/spreadsheets/d/11923uPwbBZFjjGgGUA6NLw09EwE0CqkOc4q9oUmW1yo/edit?usp=sharing"",""นครสวรรค์!M556"")"),17850)</f>
        <v>17850</v>
      </c>
      <c r="O661" s="537">
        <f ca="1">IF(L661&gt;0,N661*100/L661,0)</f>
        <v>17.263056092843328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IFERROR(__xludf.DUMMYFUNCTION("IMPORTRANGE(""https://docs.google.com/spreadsheets/d/11923uPwbBZFjjGgGUA6NLw09EwE0CqkOc4q9oUmW1yo/edit?usp=sharing"",""นครสวรรค์!J557"")"),47)</f>
        <v>47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IFERROR(__xludf.DUMMYFUNCTION("IMPORTRANGE(""https://docs.google.com/spreadsheets/d/11923uPwbBZFjjGgGUA6NLw09EwE0CqkOc4q9oUmW1yo/edit?usp=sharing"",""นครสวรรค์!J558"")"),860.17)</f>
        <v>860.17</v>
      </c>
      <c r="K663" s="537">
        <f ca="1">IF(I663&gt;0,J663*100/I663,0)</f>
        <v>33.27543520309478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13817119</v>
      </c>
      <c r="M8" s="23">
        <f t="shared" ca="1" si="0"/>
        <v>11394984</v>
      </c>
      <c r="N8" s="23">
        <f t="shared" ca="1" si="0"/>
        <v>11656957.640000001</v>
      </c>
      <c r="O8" s="22">
        <f t="shared" ref="O8:O16" ca="1" si="1">IF(L8&gt;0,N8*100/L8,0)</f>
        <v>84.36605083881814</v>
      </c>
      <c r="P8" s="22">
        <f t="shared" ref="P8:P16" ca="1" si="2">IF(M8&gt;0,N8*100/M8,0)</f>
        <v>102.29902595738616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13817119</v>
      </c>
      <c r="M10" s="30">
        <f t="shared" ca="1" si="4"/>
        <v>11394984</v>
      </c>
      <c r="N10" s="30">
        <f t="shared" ca="1" si="4"/>
        <v>11656957.640000001</v>
      </c>
      <c r="O10" s="29">
        <f t="shared" ca="1" si="1"/>
        <v>84.36605083881814</v>
      </c>
      <c r="P10" s="29">
        <f t="shared" ca="1" si="2"/>
        <v>102.29902595738616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6566219</v>
      </c>
      <c r="M12" s="39">
        <f t="shared" ca="1" si="6"/>
        <v>4144084</v>
      </c>
      <c r="N12" s="39">
        <f t="shared" ca="1" si="6"/>
        <v>4642357.6400000006</v>
      </c>
      <c r="O12" s="39">
        <f t="shared" ca="1" si="1"/>
        <v>70.700621468763089</v>
      </c>
      <c r="P12" s="39">
        <f t="shared" ca="1" si="2"/>
        <v>112.02373407488845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4692219</v>
      </c>
      <c r="M14" s="39">
        <f t="shared" si="8"/>
        <v>0</v>
      </c>
      <c r="N14" s="39">
        <f t="shared" ca="1" si="8"/>
        <v>1270019.81</v>
      </c>
      <c r="O14" s="39">
        <f t="shared" ca="1" si="1"/>
        <v>27.066507552183733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7250900</v>
      </c>
      <c r="M16" s="39">
        <f t="shared" ca="1" si="10"/>
        <v>7250900</v>
      </c>
      <c r="N16" s="39">
        <f t="shared" ca="1" si="10"/>
        <v>7014600</v>
      </c>
      <c r="O16" s="50">
        <f t="shared" ca="1" si="1"/>
        <v>96.741094208994753</v>
      </c>
      <c r="P16" s="50">
        <f t="shared" ca="1" si="2"/>
        <v>96.741094208994753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11037025</v>
      </c>
      <c r="M18" s="23">
        <f t="shared" ca="1" si="11"/>
        <v>11394984</v>
      </c>
      <c r="N18" s="23">
        <f t="shared" ca="1" si="11"/>
        <v>10386937.83</v>
      </c>
      <c r="O18" s="22">
        <f t="shared" ref="O18:O20" ca="1" si="12">IF(L18&gt;0,N18*100/L18,0)</f>
        <v>94.109942036010608</v>
      </c>
      <c r="P18" s="22">
        <f t="shared" ref="P18:P26" ca="1" si="13">IF(M18&gt;0,N18*100/M18,0)</f>
        <v>91.153597319662751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11037025</v>
      </c>
      <c r="M20" s="30">
        <f t="shared" ca="1" si="15"/>
        <v>11394984</v>
      </c>
      <c r="N20" s="30">
        <f t="shared" ca="1" si="15"/>
        <v>10386937.83</v>
      </c>
      <c r="O20" s="29">
        <f t="shared" ca="1" si="12"/>
        <v>94.109942036010608</v>
      </c>
      <c r="P20" s="29">
        <f t="shared" ca="1" si="13"/>
        <v>91.153597319662751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3786125</v>
      </c>
      <c r="M22" s="42">
        <f t="shared" ca="1" si="18"/>
        <v>4144084</v>
      </c>
      <c r="N22" s="39">
        <f t="shared" ca="1" si="18"/>
        <v>3372337.83</v>
      </c>
      <c r="O22" s="39">
        <f t="shared" ca="1" si="17"/>
        <v>89.070958565815971</v>
      </c>
      <c r="P22" s="39">
        <f t="shared" ca="1" si="13"/>
        <v>81.377159101987317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1912125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7250900</v>
      </c>
      <c r="M26" s="50">
        <f t="shared" ca="1" si="22"/>
        <v>7250900</v>
      </c>
      <c r="N26" s="50">
        <f t="shared" ca="1" si="22"/>
        <v>7014600</v>
      </c>
      <c r="O26" s="50">
        <f t="shared" ca="1" si="17"/>
        <v>96.741094208994753</v>
      </c>
      <c r="P26" s="50">
        <f t="shared" ca="1" si="13"/>
        <v>96.741094208994753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1270019.81</v>
      </c>
      <c r="O28" s="22">
        <f t="shared" ref="O28:O30" ca="1" si="24">IF(L28&gt;0,N28*100/L28,0)</f>
        <v>45.682621163169301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1270019.81</v>
      </c>
      <c r="O30" s="29">
        <f t="shared" ca="1" si="24"/>
        <v>45.682621163169301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1270019.81</v>
      </c>
      <c r="O32" s="39">
        <f t="shared" ca="1" si="29"/>
        <v>45.682621163169301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1270019.81</v>
      </c>
      <c r="O34" s="39">
        <f t="shared" ca="1" si="29"/>
        <v>45.682621163169301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11037025</v>
      </c>
      <c r="M37" s="55">
        <f t="shared" ca="1" si="33"/>
        <v>11394984</v>
      </c>
      <c r="N37" s="55">
        <f t="shared" ca="1" si="33"/>
        <v>10386937.83</v>
      </c>
      <c r="O37" s="56">
        <f t="shared" ca="1" si="29"/>
        <v>94.109942036010608</v>
      </c>
      <c r="P37" s="56">
        <f t="shared" ca="1" si="25"/>
        <v>91.153597319662751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7500800</v>
      </c>
      <c r="M41" s="79">
        <f t="shared" ca="1" si="34"/>
        <v>7500800</v>
      </c>
      <c r="N41" s="79">
        <f t="shared" ca="1" si="34"/>
        <v>7127577.4100000001</v>
      </c>
      <c r="O41" s="78">
        <f t="shared" ref="O41:O43" ca="1" si="35">IF(L41&gt;0,N41*100/L41,0)</f>
        <v>95.024229548848126</v>
      </c>
      <c r="P41" s="78">
        <f t="shared" ref="P41:P43" ca="1" si="36">IF(M41&gt;0,N41*100/M41,0)</f>
        <v>95.024229548848126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7500800</v>
      </c>
      <c r="M43" s="79">
        <f t="shared" ca="1" si="38"/>
        <v>7500800</v>
      </c>
      <c r="N43" s="79">
        <f t="shared" ca="1" si="38"/>
        <v>7127577.4100000001</v>
      </c>
      <c r="O43" s="78">
        <f t="shared" ca="1" si="35"/>
        <v>95.024229548848126</v>
      </c>
      <c r="P43" s="78">
        <f t="shared" ca="1" si="36"/>
        <v>95.024229548848126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IFERROR(__xludf.DUMMYFUNCTION("IMPORTRANGE(""https://docs.google.com/spreadsheets/d/1Yj_ptqi66GCucihVvJfMjLAmec39IyEx_6qawtMGysU/edit?usp=sharing"",""สบก!Q25"")"),740500)</f>
        <v>740500</v>
      </c>
      <c r="N45" s="50">
        <f ca="1">IFERROR(__xludf.DUMMYFUNCTION("IMPORTRANGE(""https://docs.google.com/spreadsheets/d/1Yj_ptqi66GCucihVvJfMjLAmec39IyEx_6qawtMGysU/edit?usp=sharing"",""สบก!R25"")"),603577.41)</f>
        <v>603577.41</v>
      </c>
      <c r="O45" s="39">
        <f ca="1">IF(L45&gt;0,N45*100/L45,0)</f>
        <v>81.509440918298452</v>
      </c>
      <c r="P45" s="39">
        <f ca="1">IF(M45&gt;0,N45*100/M45,0)</f>
        <v>81.509440918298452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IFERROR(__xludf.DUMMYFUNCTION("IMPORTRANGE(""https://docs.google.com/spreadsheets/d/1Yj_ptqi66GCucihVvJfMjLAmec39IyEx_6qawtMGysU/edit?usp=sharing"",""สบก!O25"")"),6760300)</f>
        <v>6760300</v>
      </c>
      <c r="M49" s="50">
        <f ca="1">L49</f>
        <v>6760300</v>
      </c>
      <c r="N49" s="50">
        <f ca="1">IFERROR(__xludf.DUMMYFUNCTION("IMPORTRANGE(""https://docs.google.com/spreadsheets/d/1Yj_ptqi66GCucihVvJfMjLAmec39IyEx_6qawtMGysU/edit?usp=sharing"",""สบก!S25"")"),6524000)</f>
        <v>6524000</v>
      </c>
      <c r="O49" s="50">
        <f ca="1">IF(L49&gt;0,N49*100/L49,0)</f>
        <v>96.504592991435288</v>
      </c>
      <c r="P49" s="50">
        <f ca="1">IF(M49&gt;0,N49*100/M49,0)</f>
        <v>96.504592991435288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635239</v>
      </c>
      <c r="N53" s="121">
        <f t="shared" ca="1" si="39"/>
        <v>562288</v>
      </c>
      <c r="O53" s="120">
        <f t="shared" ref="O53:O55" ca="1" si="40">IF(L53&gt;0,N53*100/L53,0)</f>
        <v>140.572</v>
      </c>
      <c r="P53" s="120">
        <f t="shared" ref="P53:P55" ca="1" si="41">IF(M53&gt;0,N53*100/M53,0)</f>
        <v>88.515975876795977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635239</v>
      </c>
      <c r="N55" s="121">
        <f t="shared" ca="1" si="43"/>
        <v>562288</v>
      </c>
      <c r="O55" s="120">
        <f t="shared" ca="1" si="40"/>
        <v>140.572</v>
      </c>
      <c r="P55" s="120">
        <f t="shared" ca="1" si="41"/>
        <v>88.515975876795977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IFERROR(__xludf.DUMMYFUNCTION("IMPORTRANGE(""https://docs.google.com/spreadsheets/d/1Yj_ptqi66GCucihVvJfMjLAmec39IyEx_6qawtMGysU/edit?usp=sharing"",""สบก!Z25"")"),635239)</f>
        <v>635239</v>
      </c>
      <c r="N57" s="50">
        <f ca="1">IFERROR(__xludf.DUMMYFUNCTION("IMPORTRANGE(""https://docs.google.com/spreadsheets/d/1Yj_ptqi66GCucihVvJfMjLAmec39IyEx_6qawtMGysU/edit?usp=sharing"",""สบก!AA25"")"),562288)</f>
        <v>562288</v>
      </c>
      <c r="O57" s="39">
        <f ca="1">IF(L57&gt;0,N57*100/L57,0)</f>
        <v>140.572</v>
      </c>
      <c r="P57" s="39">
        <f ca="1">IF(M57&gt;0,N57*100/M57,0)</f>
        <v>88.515975876795977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963820</v>
      </c>
      <c r="N66" s="152">
        <f t="shared" ca="1" si="45"/>
        <v>875423.9</v>
      </c>
      <c r="O66" s="151">
        <f t="shared" ref="O66:O68" ca="1" si="46">IF(L66&gt;0,N66*100/L66,0)</f>
        <v>93.408440034144263</v>
      </c>
      <c r="P66" s="151">
        <f t="shared" ref="P66:P68" ca="1" si="47">IF(M66&gt;0,N66*100/M66,0)</f>
        <v>90.828567574858383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963820</v>
      </c>
      <c r="N68" s="88">
        <f t="shared" ca="1" si="49"/>
        <v>875423.9</v>
      </c>
      <c r="O68" s="156">
        <f t="shared" ca="1" si="46"/>
        <v>93.408440034144263</v>
      </c>
      <c r="P68" s="156">
        <f t="shared" ca="1" si="47"/>
        <v>90.828567574858383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IFERROR(__xludf.DUMMYFUNCTION("IMPORTRANGE(""https://docs.google.com/spreadsheets/d/1Yj_ptqi66GCucihVvJfMjLAmec39IyEx_6qawtMGysU/edit?usp=sharing"",""สบก!AJ25"")"),491823.9)</f>
        <v>491823.9</v>
      </c>
      <c r="O70" s="168">
        <f ca="1">IF(L70&gt;0,N70*100/L70,0)</f>
        <v>88.841022398843933</v>
      </c>
      <c r="P70" s="168">
        <f ca="1">IF(M70&gt;0,N70*100/M70,0)</f>
        <v>84.765071869290963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261100</v>
      </c>
      <c r="N94" s="152">
        <f t="shared" ca="1" si="52"/>
        <v>211317</v>
      </c>
      <c r="O94" s="151">
        <f t="shared" ref="O94:O96" ca="1" si="53">IF(L94&gt;0,N94*100/L94,0)</f>
        <v>98.700140121438579</v>
      </c>
      <c r="P94" s="151">
        <f t="shared" ref="P94:P96" ca="1" si="54">IF(M94&gt;0,N94*100/M94,0)</f>
        <v>80.933358866334743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261100</v>
      </c>
      <c r="N96" s="88">
        <f t="shared" ca="1" si="56"/>
        <v>211317</v>
      </c>
      <c r="O96" s="156">
        <f t="shared" ca="1" si="53"/>
        <v>98.700140121438579</v>
      </c>
      <c r="P96" s="156">
        <f t="shared" ca="1" si="54"/>
        <v>80.933358866334743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IFERROR(__xludf.DUMMYFUNCTION("IMPORTRANGE(""https://docs.google.com/spreadsheets/d/1Yj_ptqi66GCucihVvJfMjLAmec39IyEx_6qawtMGysU/edit?usp=sharing"",""สบก!AS25"")"),119317)</f>
        <v>119317</v>
      </c>
      <c r="O98" s="168">
        <f ca="1">IF(L98&gt;0,N98*100/L98,0)</f>
        <v>97.72072072072072</v>
      </c>
      <c r="P98" s="168">
        <f ca="1">IF(M98&gt;0,N98*100/M98,0)</f>
        <v>70.560023654642222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941250</v>
      </c>
      <c r="M140" s="152">
        <f t="shared" ca="1" si="64"/>
        <v>949250</v>
      </c>
      <c r="N140" s="152">
        <f t="shared" ca="1" si="64"/>
        <v>825506.52</v>
      </c>
      <c r="O140" s="151">
        <f t="shared" ref="O140:O142" ca="1" si="65">IF(L140&gt;0,N140*100/L140,0)</f>
        <v>87.703215936254978</v>
      </c>
      <c r="P140" s="151">
        <f t="shared" ref="P140:P142" ca="1" si="66">IF(M140&gt;0,N140*100/M140,0)</f>
        <v>86.964079009744538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941250</v>
      </c>
      <c r="M142" s="88">
        <f t="shared" ca="1" si="68"/>
        <v>949250</v>
      </c>
      <c r="N142" s="88">
        <f t="shared" ca="1" si="68"/>
        <v>825506.52</v>
      </c>
      <c r="O142" s="156">
        <f t="shared" ca="1" si="65"/>
        <v>87.703215936254978</v>
      </c>
      <c r="P142" s="156">
        <f t="shared" ca="1" si="66"/>
        <v>86.964079009744538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941250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IFERROR(__xludf.DUMMYFUNCTION("IMPORTRANGE(""https://docs.google.com/spreadsheets/d/1Yj_ptqi66GCucihVvJfMjLAmec39IyEx_6qawtMGysU/edit?usp=sharing"",""สบก!BK25"")"),825506.52)</f>
        <v>825506.52</v>
      </c>
      <c r="O144" s="168">
        <f ca="1">IF(L144&gt;0,N144*100/L144,0)</f>
        <v>87.703215936254978</v>
      </c>
      <c r="P144" s="168">
        <f ca="1">IF(M144&gt;0,N144*100/M144,0)</f>
        <v>86.964079009744538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IFERROR(__xludf.DUMMYFUNCTION("IMPORTRANGE(""https://docs.google.com/spreadsheets/d/1Yj_ptqi66GCucihVvJfMjLAmec39IyEx_6qawtMGysU/edit?usp=sharing"",""สบก!BG25"")"),625350)</f>
        <v>625350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IFERROR(__xludf.DUMMYFUNCTION("IMPORTRANGE(""https://docs.google.com/spreadsheets/d/11923uPwbBZFjjGgGUA6NLw09EwE0CqkOc4q9oUmW1yo/edit?usp=sharing"",""น่าน!J84"")"),197)</f>
        <v>197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IFERROR(__xludf.DUMMYFUNCTION("IMPORTRANGE(""https://docs.google.com/spreadsheets/d/11923uPwbBZFjjGgGUA6NLw09EwE0CqkOc4q9oUmW1yo/edit?usp=sharing"",""น่าน!J85"")"),197)</f>
        <v>197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IFERROR(__xludf.DUMMYFUNCTION("IMPORTRANGE(""https://docs.google.com/spreadsheets/d/11923uPwbBZFjjGgGUA6NLw09EwE0CqkOc4q9oUmW1yo/edit?usp=sharing"",""น่าน!J140"")"),90)</f>
        <v>90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58.423913043478258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IFERROR(__xludf.DUMMYFUNCTION("IMPORTRANGE(""https://docs.google.com/spreadsheets/d/11923uPwbBZFjjGgGUA6NLw09EwE0CqkOc4q9oUmW1yo/edit?usp=sharing"",""น่าน!J228"")"),668)</f>
        <v>668</v>
      </c>
      <c r="K328" s="317">
        <f ca="1">IF(I328&gt;0,J328*100/I328,0)</f>
        <v>83.5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1008450</v>
      </c>
      <c r="N329" s="152">
        <f t="shared" ca="1" si="98"/>
        <v>731450</v>
      </c>
      <c r="O329" s="151">
        <f t="shared" ref="O329:O331" ca="1" si="99">IF(L329&gt;0,N329*100/L329,0)</f>
        <v>75.613790251718612</v>
      </c>
      <c r="P329" s="151">
        <f t="shared" ref="P329:P331" ca="1" si="100">IF(M329&gt;0,N329*100/M329,0)</f>
        <v>72.532103723536125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1008450</v>
      </c>
      <c r="N331" s="88">
        <f t="shared" ca="1" si="102"/>
        <v>731450</v>
      </c>
      <c r="O331" s="156">
        <f t="shared" ca="1" si="99"/>
        <v>75.613790251718612</v>
      </c>
      <c r="P331" s="156">
        <f t="shared" ca="1" si="100"/>
        <v>72.532103723536125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IFERROR(__xludf.DUMMYFUNCTION("IMPORTRANGE(""https://docs.google.com/spreadsheets/d/1Yj_ptqi66GCucihVvJfMjLAmec39IyEx_6qawtMGysU/edit?usp=sharing"",""สบก!DL25"")"),993450)</f>
        <v>993450</v>
      </c>
      <c r="N333" s="168">
        <f ca="1">IFERROR(__xludf.DUMMYFUNCTION("IMPORTRANGE(""https://docs.google.com/spreadsheets/d/1Yj_ptqi66GCucihVvJfMjLAmec39IyEx_6qawtMGysU/edit?usp=sharing"",""สบก!DM25"")"),716450)</f>
        <v>716450</v>
      </c>
      <c r="O333" s="168">
        <f ca="1">IF(L333&gt;0,N333*100/L333,0)</f>
        <v>75.229694965086367</v>
      </c>
      <c r="P333" s="168">
        <f ca="1">IF(M333&gt;0,N333*100/M333,0)</f>
        <v>72.11736876541346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IFERROR(__xludf.DUMMYFUNCTION("IMPORTRANGE(""https://docs.google.com/spreadsheets/d/11923uPwbBZFjjGgGUA6NLw09EwE0CqkOc4q9oUmW1yo/edit?usp=sharing"",""น่าน!J234"")"),451)</f>
        <v>451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IFERROR(__xludf.DUMMYFUNCTION("IMPORTRANGE(""https://docs.google.com/spreadsheets/d/11923uPwbBZFjjGgGUA6NLw09EwE0CqkOc4q9oUmW1yo/edit?usp=sharing"",""น่าน!J235"")"),1592.65)</f>
        <v>1592.65</v>
      </c>
      <c r="K340" s="342">
        <f t="shared" ca="1" si="103"/>
        <v>79.632499999999993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IFERROR(__xludf.DUMMYFUNCTION("IMPORTRANGE(""https://docs.google.com/spreadsheets/d/11923uPwbBZFjjGgGUA6NLw09EwE0CqkOc4q9oUmW1yo/edit?usp=sharing"",""น่าน!J236"")"),727)</f>
        <v>727</v>
      </c>
      <c r="K341" s="342">
        <f t="shared" ca="1" si="103"/>
        <v>90.875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IFERROR(__xludf.DUMMYFUNCTION("IMPORTRANGE(""https://docs.google.com/spreadsheets/d/11923uPwbBZFjjGgGUA6NLw09EwE0CqkOc4q9oUmW1yo/edit?usp=sharing"",""น่าน!J237"")"),3584.77)</f>
        <v>3584.77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IFERROR(__xludf.DUMMYFUNCTION("IMPORTRANGE(""https://docs.google.com/spreadsheets/d/11923uPwbBZFjjGgGUA6NLw09EwE0CqkOc4q9oUmW1yo/edit?usp=sharing"",""น่าน!J238"")"),25)</f>
        <v>25</v>
      </c>
      <c r="K343" s="342">
        <f t="shared" ca="1" si="103"/>
        <v>3.125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IFERROR(__xludf.DUMMYFUNCTION("IMPORTRANGE(""https://docs.google.com/spreadsheets/d/11923uPwbBZFjjGgGUA6NLw09EwE0CqkOc4q9oUmW1yo/edit?usp=sharing"",""น่าน!J239"")"),146.01)</f>
        <v>146.01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IFERROR(__xludf.DUMMYFUNCTION("IMPORTRANGE(""https://docs.google.com/spreadsheets/d/11923uPwbBZFjjGgGUA6NLw09EwE0CqkOc4q9oUmW1yo/edit?usp=sharing"",""น่าน!J240"")"),668)</f>
        <v>668</v>
      </c>
      <c r="K345" s="342">
        <f t="shared" ca="1" si="103"/>
        <v>83.5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IFERROR(__xludf.DUMMYFUNCTION("IMPORTRANGE(""https://docs.google.com/spreadsheets/d/11923uPwbBZFjjGgGUA6NLw09EwE0CqkOc4q9oUmW1yo/edit?usp=sharing"",""น่าน!J241"")"),3426.17)</f>
        <v>3426.17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IFERROR(__xludf.DUMMYFUNCTION("IMPORTRANGE(""https://docs.google.com/spreadsheets/d/11923uPwbBZFjjGgGUA6NLw09EwE0CqkOc4q9oUmW1yo/edit?usp=sharing"",""น่าน!M242"")"),1270019.81)</f>
        <v>1270019.81</v>
      </c>
      <c r="O347" s="357">
        <f ca="1">+IF(L347&gt;0,N347*100/L347,0)</f>
        <v>45.682621163169301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IFERROR(__xludf.DUMMYFUNCTION("IMPORTRANGE(""https://docs.google.com/spreadsheets/d/11923uPwbBZFjjGgGUA6NLw09EwE0CqkOc4q9oUmW1yo/edit?usp=sharing"",""น่าน!M244"")"),292675)</f>
        <v>292675</v>
      </c>
      <c r="O349" s="372">
        <f ca="1">+IF(L349&gt;0,N349*100/L349,0)</f>
        <v>84.439283344392834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IFERROR(__xludf.DUMMYFUNCTION("IMPORTRANGE(""https://docs.google.com/spreadsheets/d/11923uPwbBZFjjGgGUA6NLw09EwE0CqkOc4q9oUmW1yo/edit?usp=sharing"",""น่าน!M247"")"),292675)</f>
        <v>292675</v>
      </c>
      <c r="O352" s="165">
        <f t="shared" ca="1" si="105"/>
        <v>84.439283344392834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IFERROR(__xludf.DUMMYFUNCTION("IMPORTRANGE(""https://docs.google.com/spreadsheets/d/11923uPwbBZFjjGgGUA6NLw09EwE0CqkOc4q9oUmW1yo/edit?usp=sharing"",""น่าน!M249"")"),292675)</f>
        <v>292675</v>
      </c>
      <c r="O354" s="168">
        <f t="shared" ca="1" si="105"/>
        <v>84.439283344392834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IFERROR(__xludf.DUMMYFUNCTION("IMPORTRANGE(""https://docs.google.com/spreadsheets/d/11923uPwbBZFjjGgGUA6NLw09EwE0CqkOc4q9oUmW1yo/edit?usp=sharing"",""น่าน!M251"")"),111950)</f>
        <v>111950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IFERROR(__xludf.DUMMYFUNCTION("IMPORTRANGE(""https://docs.google.com/spreadsheets/d/11923uPwbBZFjjGgGUA6NLw09EwE0CqkOc4q9oUmW1yo/edit?usp=sharing"",""น่าน!M252"")"),114485)</f>
        <v>114485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IFERROR(__xludf.DUMMYFUNCTION("IMPORTRANGE(""https://docs.google.com/spreadsheets/d/11923uPwbBZFjjGgGUA6NLw09EwE0CqkOc4q9oUmW1yo/edit?usp=sharing"",""น่าน!M253"")"),10140)</f>
        <v>10140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IFERROR(__xludf.DUMMYFUNCTION("IMPORTRANGE(""https://docs.google.com/spreadsheets/d/11923uPwbBZFjjGgGUA6NLw09EwE0CqkOc4q9oUmW1yo/edit?usp=sharing"",""น่าน!M275"")"),318208)</f>
        <v>318208</v>
      </c>
      <c r="O380" s="372">
        <f ca="1">+IF(L380&gt;0,N380*100/L380,0)</f>
        <v>30.938435810679422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IFERROR(__xludf.DUMMYFUNCTION("IMPORTRANGE(""https://docs.google.com/spreadsheets/d/11923uPwbBZFjjGgGUA6NLw09EwE0CqkOc4q9oUmW1yo/edit?usp=sharing"",""น่าน!M278"")"),318208)</f>
        <v>318208</v>
      </c>
      <c r="O383" s="165">
        <f t="shared" ca="1" si="109"/>
        <v>30.938435810679422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IFERROR(__xludf.DUMMYFUNCTION("IMPORTRANGE(""https://docs.google.com/spreadsheets/d/11923uPwbBZFjjGgGUA6NLw09EwE0CqkOc4q9oUmW1yo/edit?usp=sharing"",""น่าน!M280"")"),318208)</f>
        <v>318208</v>
      </c>
      <c r="O385" s="168">
        <f t="shared" ca="1" si="109"/>
        <v>30.938435810679422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IFERROR(__xludf.DUMMYFUNCTION("IMPORTRANGE(""https://docs.google.com/spreadsheets/d/11923uPwbBZFjjGgGUA6NLw09EwE0CqkOc4q9oUmW1yo/edit?usp=sharing"",""น่าน!M281"")"),180770)</f>
        <v>180770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IFERROR(__xludf.DUMMYFUNCTION("IMPORTRANGE(""https://docs.google.com/spreadsheets/d/11923uPwbBZFjjGgGUA6NLw09EwE0CqkOc4q9oUmW1yo/edit?usp=sharing"",""น่าน!M283"")"),113558)</f>
        <v>113558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IFERROR(__xludf.DUMMYFUNCTION("IMPORTRANGE(""https://docs.google.com/spreadsheets/d/11923uPwbBZFjjGgGUA6NLw09EwE0CqkOc4q9oUmW1yo/edit?usp=sharing"",""น่าน!M284"")"),23880)</f>
        <v>23880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IFERROR(__xludf.DUMMYFUNCTION("IMPORTRANGE(""https://docs.google.com/spreadsheets/d/11923uPwbBZFjjGgGUA6NLw09EwE0CqkOc4q9oUmW1yo/edit?usp=sharing"",""น่าน!M296"")"),170386)</f>
        <v>170386</v>
      </c>
      <c r="O401" s="372">
        <f ca="1">+IF(L401&gt;0,N401*100/L401,0)</f>
        <v>98.603009259259252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IFERROR(__xludf.DUMMYFUNCTION("IMPORTRANGE(""https://docs.google.com/spreadsheets/d/11923uPwbBZFjjGgGUA6NLw09EwE0CqkOc4q9oUmW1yo/edit?usp=sharing"",""น่าน!M299"")"),170386)</f>
        <v>170386</v>
      </c>
      <c r="O404" s="168">
        <f t="shared" ca="1" si="112"/>
        <v>98.603009259259252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IFERROR(__xludf.DUMMYFUNCTION("IMPORTRANGE(""https://docs.google.com/spreadsheets/d/11923uPwbBZFjjGgGUA6NLw09EwE0CqkOc4q9oUmW1yo/edit?usp=sharing"",""น่าน!M301"")"),170386)</f>
        <v>170386</v>
      </c>
      <c r="O406" s="168">
        <f t="shared" ca="1" si="112"/>
        <v>98.603009259259252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IFERROR(__xludf.DUMMYFUNCTION("IMPORTRANGE(""https://docs.google.com/spreadsheets/d/11923uPwbBZFjjGgGUA6NLw09EwE0CqkOc4q9oUmW1yo/edit?usp=sharing"",""น่าน!M302"")"),106900)</f>
        <v>106900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IFERROR(__xludf.DUMMYFUNCTION("IMPORTRANGE(""https://docs.google.com/spreadsheets/d/11923uPwbBZFjjGgGUA6NLw09EwE0CqkOc4q9oUmW1yo/edit?usp=sharing"",""น่าน!M303"")"),36000)</f>
        <v>36000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IFERROR(__xludf.DUMMYFUNCTION("IMPORTRANGE(""https://docs.google.com/spreadsheets/d/11923uPwbBZFjjGgGUA6NLw09EwE0CqkOc4q9oUmW1yo/edit?usp=sharing"",""น่าน!M305"")"),27486)</f>
        <v>27486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IFERROR(__xludf.DUMMYFUNCTION("IMPORTRANGE(""https://docs.google.com/spreadsheets/d/11923uPwbBZFjjGgGUA6NLw09EwE0CqkOc4q9oUmW1yo/edit?usp=sharing"",""น่าน!M330"")"),93060)</f>
        <v>93060</v>
      </c>
      <c r="O435" s="411">
        <f t="shared" ref="O435:O439" ca="1" si="114">+IF(L435&gt;0,N435*100/L435,0)</f>
        <v>72.25155279503106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IFERROR(__xludf.DUMMYFUNCTION("IMPORTRANGE(""https://docs.google.com/spreadsheets/d/11923uPwbBZFjjGgGUA6NLw09EwE0CqkOc4q9oUmW1yo/edit?usp=sharing"",""น่าน!M332"")"),93060)</f>
        <v>93060</v>
      </c>
      <c r="O437" s="168">
        <f t="shared" ca="1" si="114"/>
        <v>72.25155279503106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IFERROR(__xludf.DUMMYFUNCTION("IMPORTRANGE(""https://docs.google.com/spreadsheets/d/11923uPwbBZFjjGgGUA6NLw09EwE0CqkOc4q9oUmW1yo/edit?usp=sharing"",""น่าน!M334"")"),93060)</f>
        <v>93060</v>
      </c>
      <c r="O439" s="168">
        <f t="shared" ca="1" si="114"/>
        <v>72.25155279503106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IFERROR(__xludf.DUMMYFUNCTION("IMPORTRANGE(""https://docs.google.com/spreadsheets/d/11923uPwbBZFjjGgGUA6NLw09EwE0CqkOc4q9oUmW1yo/edit?usp=sharing"",""น่าน!M338"")"),15060)</f>
        <v>15060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IFERROR(__xludf.DUMMYFUNCTION("IMPORTRANGE(""https://docs.google.com/spreadsheets/d/11923uPwbBZFjjGgGUA6NLw09EwE0CqkOc4q9oUmW1yo/edit?usp=sharing"",""น่าน!M350"")"),169227.81)</f>
        <v>169227.81</v>
      </c>
      <c r="O455" s="372">
        <f t="shared" ref="O455:O459" ca="1" si="116">+IF(L455&gt;0,N455*100/L455,0)</f>
        <v>27.4340135591242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IFERROR(__xludf.DUMMYFUNCTION("IMPORTRANGE(""https://docs.google.com/spreadsheets/d/11923uPwbBZFjjGgGUA6NLw09EwE0CqkOc4q9oUmW1yo/edit?usp=sharing"",""น่าน!M352"")"),169227.81)</f>
        <v>169227.81</v>
      </c>
      <c r="O457" s="168">
        <f t="shared" ca="1" si="116"/>
        <v>27.4340135591242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IFERROR(__xludf.DUMMYFUNCTION("IMPORTRANGE(""https://docs.google.com/spreadsheets/d/11923uPwbBZFjjGgGUA6NLw09EwE0CqkOc4q9oUmW1yo/edit?usp=sharing"",""น่าน!M354"")"),169227.81)</f>
        <v>169227.81</v>
      </c>
      <c r="O459" s="168">
        <f t="shared" ca="1" si="116"/>
        <v>27.4340135591242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IFERROR(__xludf.DUMMYFUNCTION("IMPORTRANGE(""https://docs.google.com/spreadsheets/d/11923uPwbBZFjjGgGUA6NLw09EwE0CqkOc4q9oUmW1yo/edit?usp=sharing"",""น่าน!M357"")"),91277)</f>
        <v>91277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IFERROR(__xludf.DUMMYFUNCTION("IMPORTRANGE(""https://docs.google.com/spreadsheets/d/11923uPwbBZFjjGgGUA6NLw09EwE0CqkOc4q9oUmW1yo/edit?usp=sharing"",""น่าน!M358"")"),77950.81)</f>
        <v>77950.81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IFERROR(__xludf.DUMMYFUNCTION("IMPORTRANGE(""https://docs.google.com/spreadsheets/d/11923uPwbBZFjjGgGUA6NLw09EwE0CqkOc4q9oUmW1yo/edit?usp=sharing"",""น่าน!M428"")"),29036)</f>
        <v>29036</v>
      </c>
      <c r="O533" s="411">
        <f t="shared" ref="O533:O537" ca="1" si="118">+IF(L533&gt;0,N533*100/L533,0)</f>
        <v>84.554455445544548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IFERROR(__xludf.DUMMYFUNCTION("IMPORTRANGE(""https://docs.google.com/spreadsheets/d/11923uPwbBZFjjGgGUA6NLw09EwE0CqkOc4q9oUmW1yo/edit?usp=sharing"",""น่าน!M430"")"),29036)</f>
        <v>29036</v>
      </c>
      <c r="O535" s="168">
        <f t="shared" ca="1" si="118"/>
        <v>84.554455445544548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IFERROR(__xludf.DUMMYFUNCTION("IMPORTRANGE(""https://docs.google.com/spreadsheets/d/11923uPwbBZFjjGgGUA6NLw09EwE0CqkOc4q9oUmW1yo/edit?usp=sharing"",""น่าน!M432"")"),29036)</f>
        <v>29036</v>
      </c>
      <c r="O537" s="168">
        <f t="shared" ca="1" si="118"/>
        <v>84.554455445544548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IFERROR(__xludf.DUMMYFUNCTION("IMPORTRANGE(""https://docs.google.com/spreadsheets/d/11923uPwbBZFjjGgGUA6NLw09EwE0CqkOc4q9oUmW1yo/edit?usp=sharing"",""น่าน!M436"")"),10070)</f>
        <v>10070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IFERROR(__xludf.DUMMYFUNCTION("IMPORTRANGE(""https://docs.google.com/spreadsheets/d/11923uPwbBZFjjGgGUA6NLw09EwE0CqkOc4q9oUmW1yo/edit?usp=sharing"",""น่าน!J459"")"),2208)</f>
        <v>2208</v>
      </c>
      <c r="K564" s="371">
        <f ca="1">IF(I564&gt;0,J564*100/I564,0)</f>
        <v>102.69767441860465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IFERROR(__xludf.DUMMYFUNCTION("IMPORTRANGE(""https://docs.google.com/spreadsheets/d/11923uPwbBZFjjGgGUA6NLw09EwE0CqkOc4q9oUmW1yo/edit?usp=sharing"",""น่าน!M459"")"),99137)</f>
        <v>99137</v>
      </c>
      <c r="O564" s="372">
        <f t="shared" ref="O564:O568" ca="1" si="122">+IF(L564&gt;0,N564*100/L564,0)</f>
        <v>68.464779005524861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IFERROR(__xludf.DUMMYFUNCTION("IMPORTRANGE(""https://docs.google.com/spreadsheets/d/11923uPwbBZFjjGgGUA6NLw09EwE0CqkOc4q9oUmW1yo/edit?usp=sharing"",""น่าน!M461"")"),99137)</f>
        <v>99137</v>
      </c>
      <c r="O566" s="168">
        <f t="shared" ca="1" si="122"/>
        <v>68.464779005524861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IFERROR(__xludf.DUMMYFUNCTION("IMPORTRANGE(""https://docs.google.com/spreadsheets/d/11923uPwbBZFjjGgGUA6NLw09EwE0CqkOc4q9oUmW1yo/edit?usp=sharing"",""น่าน!M463"")"),99137)</f>
        <v>99137</v>
      </c>
      <c r="O568" s="168">
        <f t="shared" ca="1" si="122"/>
        <v>68.464779005524861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IFERROR(__xludf.DUMMYFUNCTION("IMPORTRANGE(""https://docs.google.com/spreadsheets/d/11923uPwbBZFjjGgGUA6NLw09EwE0CqkOc4q9oUmW1yo/edit?usp=sharing"",""น่าน!M466"")"),76830)</f>
        <v>76830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IFERROR(__xludf.DUMMYFUNCTION("IMPORTRANGE(""https://docs.google.com/spreadsheets/d/11923uPwbBZFjjGgGUA6NLw09EwE0CqkOc4q9oUmW1yo/edit?usp=sharing"",""น่าน!M467"")"),22307)</f>
        <v>22307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IFERROR(__xludf.DUMMYFUNCTION("IMPORTRANGE(""https://docs.google.com/spreadsheets/d/11923uPwbBZFjjGgGUA6NLw09EwE0CqkOc4q9oUmW1yo/edit?usp=sharing"",""น่าน!J468"")"),2208)</f>
        <v>2208</v>
      </c>
      <c r="K573" s="201">
        <f ca="1">IF(I573&gt;0,J573*100/I573,0)</f>
        <v>102.69767441860465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IFERROR(__xludf.DUMMYFUNCTION("IMPORTRANGE(""https://docs.google.com/spreadsheets/d/11923uPwbBZFjjGgGUA6NLw09EwE0CqkOc4q9oUmW1yo/edit?usp=sharing"",""น่าน!J472"")"),1970)</f>
        <v>1970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IFERROR(__xludf.DUMMYFUNCTION("IMPORTRANGE(""https://docs.google.com/spreadsheets/d/11923uPwbBZFjjGgGUA6NLw09EwE0CqkOc4q9oUmW1yo/edit?usp=sharing"",""น่าน!J473"")"),40)</f>
        <v>40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IFERROR(__xludf.DUMMYFUNCTION("IMPORTRANGE(""https://docs.google.com/spreadsheets/d/11923uPwbBZFjjGgGUA6NLw09EwE0CqkOc4q9oUmW1yo/edit?usp=sharing"",""น่าน!J475"")"),5)</f>
        <v>5</v>
      </c>
      <c r="K580" s="371">
        <f ca="1">IF(I580&gt;0,J580*100/I580,0)</f>
        <v>7.1428571428571432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IFERROR(__xludf.DUMMYFUNCTION("IMPORTRANGE(""https://docs.google.com/spreadsheets/d/11923uPwbBZFjjGgGUA6NLw09EwE0CqkOc4q9oUmW1yo/edit?usp=sharing"",""น่าน!M475"")"),95290)</f>
        <v>95290</v>
      </c>
      <c r="O580" s="372">
        <f t="shared" ref="O580:O584" ca="1" si="124">+IF(L580&gt;0,N580*100/L580,0)</f>
        <v>31.926156732669948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IFERROR(__xludf.DUMMYFUNCTION("IMPORTRANGE(""https://docs.google.com/spreadsheets/d/11923uPwbBZFjjGgGUA6NLw09EwE0CqkOc4q9oUmW1yo/edit?usp=sharing"",""น่าน!M477"")"),95290)</f>
        <v>95290</v>
      </c>
      <c r="O582" s="168">
        <f t="shared" ca="1" si="124"/>
        <v>31.926156732669948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IFERROR(__xludf.DUMMYFUNCTION("IMPORTRANGE(""https://docs.google.com/spreadsheets/d/11923uPwbBZFjjGgGUA6NLw09EwE0CqkOc4q9oUmW1yo/edit?usp=sharing"",""น่าน!M479"")"),95290)</f>
        <v>95290</v>
      </c>
      <c r="O584" s="168">
        <f t="shared" ca="1" si="124"/>
        <v>31.926156732669948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IFERROR(__xludf.DUMMYFUNCTION("IMPORTRANGE(""https://docs.google.com/spreadsheets/d/11923uPwbBZFjjGgGUA6NLw09EwE0CqkOc4q9oUmW1yo/edit?usp=sharing"",""น่าน!M482"")"),84320)</f>
        <v>84320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IFERROR(__xludf.DUMMYFUNCTION("IMPORTRANGE(""https://docs.google.com/spreadsheets/d/11923uPwbBZFjjGgGUA6NLw09EwE0CqkOc4q9oUmW1yo/edit?usp=sharing"",""น่าน!M483"")"),10970)</f>
        <v>10970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IFERROR(__xludf.DUMMYFUNCTION("IMPORTRANGE(""https://docs.google.com/spreadsheets/d/11923uPwbBZFjjGgGUA6NLw09EwE0CqkOc4q9oUmW1yo/edit?usp=sharing"",""น่าน!J484"")"),58)</f>
        <v>58</v>
      </c>
      <c r="K589" s="163">
        <f t="shared" ref="K589:K596" ca="1" si="125">IF(I589&gt;0,J589*100/I589,0)</f>
        <v>82.857142857142861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IFERROR(__xludf.DUMMYFUNCTION("IMPORTRANGE(""https://docs.google.com/spreadsheets/d/11923uPwbBZFjjGgGUA6NLw09EwE0CqkOc4q9oUmW1yo/edit?usp=sharing"",""น่าน!J485"")"),20.86)</f>
        <v>20.86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IFERROR(__xludf.DUMMYFUNCTION("IMPORTRANGE(""https://docs.google.com/spreadsheets/d/11923uPwbBZFjjGgGUA6NLw09EwE0CqkOc4q9oUmW1yo/edit?usp=sharing"",""น่าน!J486"")"),57)</f>
        <v>57</v>
      </c>
      <c r="K591" s="163">
        <f t="shared" ca="1" si="125"/>
        <v>81.428571428571431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IFERROR(__xludf.DUMMYFUNCTION("IMPORTRANGE(""https://docs.google.com/spreadsheets/d/11923uPwbBZFjjGgGUA6NLw09EwE0CqkOc4q9oUmW1yo/edit?usp=sharing"",""น่าน!J487"")"),19.43)</f>
        <v>19.43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IFERROR(__xludf.DUMMYFUNCTION("IMPORTRANGE(""https://docs.google.com/spreadsheets/d/11923uPwbBZFjjGgGUA6NLw09EwE0CqkOc4q9oUmW1yo/edit?usp=sharing"",""น่าน!J490"")"),5)</f>
        <v>5</v>
      </c>
      <c r="K595" s="163">
        <f t="shared" ca="1" si="125"/>
        <v>7.1428571428571432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IFERROR(__xludf.DUMMYFUNCTION("IMPORTRANGE(""https://docs.google.com/spreadsheets/d/11923uPwbBZFjjGgGUA6NLw09EwE0CqkOc4q9oUmW1yo/edit?usp=sharing"",""น่าน!J491"")"),1.16)</f>
        <v>1.1599999999999999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IFERROR(__xludf.DUMMYFUNCTION("IMPORTRANGE(""https://docs.google.com/spreadsheets/d/11923uPwbBZFjjGgGUA6NLw09EwE0CqkOc4q9oUmW1yo/edit?usp=sharing"",""น่าน!M492"")"),3000)</f>
        <v>3000</v>
      </c>
      <c r="O597" s="411">
        <f t="shared" ref="O597:O601" ca="1" si="126">+IF(L597&gt;0,N597*100/L597,0)</f>
        <v>33.707865168539328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IFERROR(__xludf.DUMMYFUNCTION("IMPORTRANGE(""https://docs.google.com/spreadsheets/d/11923uPwbBZFjjGgGUA6NLw09EwE0CqkOc4q9oUmW1yo/edit?usp=sharing"",""น่าน!M494"")"),3000)</f>
        <v>3000</v>
      </c>
      <c r="O599" s="168">
        <f t="shared" ca="1" si="126"/>
        <v>33.707865168539328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IFERROR(__xludf.DUMMYFUNCTION("IMPORTRANGE(""https://docs.google.com/spreadsheets/d/11923uPwbBZFjjGgGUA6NLw09EwE0CqkOc4q9oUmW1yo/edit?usp=sharing"",""น่าน!M496"")"),3000)</f>
        <v>3000</v>
      </c>
      <c r="O601" s="168">
        <f t="shared" ca="1" si="126"/>
        <v>33.707865168539328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IFERROR(__xludf.DUMMYFUNCTION("IMPORTRANGE(""https://docs.google.com/spreadsheets/d/11923uPwbBZFjjGgGUA6NLw09EwE0CqkOc4q9oUmW1yo/edit?usp=sharing"",""น่าน!M500"")"),3000)</f>
        <v>3000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IFERROR(__xludf.DUMMYFUNCTION("IMPORTRANGE(""https://docs.google.com/spreadsheets/d/11923uPwbBZFjjGgGUA6NLw09EwE0CqkOc4q9oUmW1yo/edit?usp=sharing"",""น่าน!J523"")"),4148221.63)</f>
        <v>4148221.63</v>
      </c>
      <c r="K628" s="342">
        <f t="shared" ref="K628:K635" ca="1" si="129">IF(I628&gt;0,J628*100/I628,0)</f>
        <v>80.507916599954726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IFERROR(__xludf.DUMMYFUNCTION("IMPORTRANGE(""https://docs.google.com/spreadsheets/d/11923uPwbBZFjjGgGUA6NLw09EwE0CqkOc4q9oUmW1yo/edit?usp=sharing"",""น่าน!J524"")"),259)</f>
        <v>259</v>
      </c>
      <c r="K629" s="342">
        <f t="shared" ca="1" si="129"/>
        <v>79.204892966360859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IFERROR(__xludf.DUMMYFUNCTION("IMPORTRANGE(""https://docs.google.com/spreadsheets/d/11923uPwbBZFjjGgGUA6NLw09EwE0CqkOc4q9oUmW1yo/edit?usp=sharing"",""น่าน!J525"")"),467005.87)</f>
        <v>467005.87</v>
      </c>
      <c r="K630" s="342">
        <f t="shared" ca="1" si="129"/>
        <v>43.687167218706804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IFERROR(__xludf.DUMMYFUNCTION("IMPORTRANGE(""https://docs.google.com/spreadsheets/d/11923uPwbBZFjjGgGUA6NLw09EwE0CqkOc4q9oUmW1yo/edit?usp=sharing"",""น่าน!J526"")"),63)</f>
        <v>63</v>
      </c>
      <c r="K631" s="342">
        <f t="shared" ca="1" si="129"/>
        <v>92.647058823529406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IFERROR(__xludf.DUMMYFUNCTION("IMPORTRANGE(""https://docs.google.com/spreadsheets/d/11923uPwbBZFjjGgGUA6NLw09EwE0CqkOc4q9oUmW1yo/edit?usp=sharing"",""น่าน!J529"")"),3620000)</f>
        <v>3620000</v>
      </c>
      <c r="K634" s="342">
        <f t="shared" ca="1" si="129"/>
        <v>60.333333333333336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IFERROR(__xludf.DUMMYFUNCTION("IMPORTRANGE(""https://docs.google.com/spreadsheets/d/11923uPwbBZFjjGgGUA6NLw09EwE0CqkOc4q9oUmW1yo/edit?usp=sharing"",""น่าน!J530"")"),86)</f>
        <v>86</v>
      </c>
      <c r="K635" s="487">
        <f t="shared" ca="1" si="129"/>
        <v>38.565022421524667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6373466</v>
      </c>
      <c r="M8" s="23">
        <f t="shared" ca="1" si="0"/>
        <v>3976450</v>
      </c>
      <c r="N8" s="23">
        <f t="shared" ca="1" si="0"/>
        <v>4550368.51</v>
      </c>
      <c r="O8" s="22">
        <f t="shared" ref="O8:O16" ca="1" si="1">IF(L8&gt;0,N8*100/L8,0)</f>
        <v>71.39550928803888</v>
      </c>
      <c r="P8" s="22">
        <f t="shared" ref="P8:P16" ca="1" si="2">IF(M8&gt;0,N8*100/M8,0)</f>
        <v>114.43293666461291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6373466</v>
      </c>
      <c r="M10" s="30">
        <f t="shared" ca="1" si="4"/>
        <v>3976450</v>
      </c>
      <c r="N10" s="30">
        <f t="shared" ca="1" si="4"/>
        <v>4550368.51</v>
      </c>
      <c r="O10" s="29">
        <f t="shared" ca="1" si="1"/>
        <v>71.39550928803888</v>
      </c>
      <c r="P10" s="29">
        <f t="shared" ca="1" si="2"/>
        <v>114.43293666461291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5981666</v>
      </c>
      <c r="M12" s="39">
        <f t="shared" ca="1" si="6"/>
        <v>3584650</v>
      </c>
      <c r="N12" s="39">
        <f t="shared" ca="1" si="6"/>
        <v>4158568.51</v>
      </c>
      <c r="O12" s="39">
        <f t="shared" ca="1" si="1"/>
        <v>69.521910952567396</v>
      </c>
      <c r="P12" s="39">
        <f t="shared" ca="1" si="2"/>
        <v>116.0104476029738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4249466</v>
      </c>
      <c r="M14" s="39">
        <f t="shared" si="8"/>
        <v>0</v>
      </c>
      <c r="N14" s="39">
        <f t="shared" ca="1" si="8"/>
        <v>1227293.79</v>
      </c>
      <c r="O14" s="39">
        <f t="shared" ca="1" si="1"/>
        <v>28.881129770187595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3826030</v>
      </c>
      <c r="M18" s="23">
        <f t="shared" ca="1" si="11"/>
        <v>3976450</v>
      </c>
      <c r="N18" s="23">
        <f t="shared" ca="1" si="11"/>
        <v>3323074.7199999997</v>
      </c>
      <c r="O18" s="22">
        <f t="shared" ref="O18:O20" ca="1" si="12">IF(L18&gt;0,N18*100/L18,0)</f>
        <v>86.854382218644389</v>
      </c>
      <c r="P18" s="22">
        <f t="shared" ref="P18:P26" ca="1" si="13">IF(M18&gt;0,N18*100/M18,0)</f>
        <v>83.568879779702996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3826030</v>
      </c>
      <c r="M20" s="30">
        <f t="shared" ca="1" si="15"/>
        <v>3976450</v>
      </c>
      <c r="N20" s="30">
        <f t="shared" ca="1" si="15"/>
        <v>3323074.7199999997</v>
      </c>
      <c r="O20" s="29">
        <f t="shared" ca="1" si="12"/>
        <v>86.854382218644389</v>
      </c>
      <c r="P20" s="29">
        <f t="shared" ca="1" si="13"/>
        <v>83.568879779702996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3434230</v>
      </c>
      <c r="M22" s="42">
        <f t="shared" ca="1" si="18"/>
        <v>3584650</v>
      </c>
      <c r="N22" s="39">
        <f t="shared" ca="1" si="18"/>
        <v>2931274.7199999997</v>
      </c>
      <c r="O22" s="39">
        <f t="shared" ca="1" si="17"/>
        <v>85.354641943026536</v>
      </c>
      <c r="P22" s="39">
        <f t="shared" ca="1" si="13"/>
        <v>81.77296863013126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1702030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1227293.79</v>
      </c>
      <c r="O28" s="22">
        <f t="shared" ref="O28:O30" ca="1" si="24">IF(L28&gt;0,N28*100/L28,0)</f>
        <v>48.177610350171705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1227293.79</v>
      </c>
      <c r="O30" s="29">
        <f t="shared" ca="1" si="24"/>
        <v>48.177610350171705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1227293.79</v>
      </c>
      <c r="O32" s="39">
        <f t="shared" ca="1" si="29"/>
        <v>48.177610350171705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1227293.79</v>
      </c>
      <c r="O34" s="39">
        <f t="shared" ca="1" si="29"/>
        <v>48.177610350171705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3826030</v>
      </c>
      <c r="M37" s="55">
        <f t="shared" ca="1" si="33"/>
        <v>3976450</v>
      </c>
      <c r="N37" s="55">
        <f t="shared" ca="1" si="33"/>
        <v>3323074.7199999997</v>
      </c>
      <c r="O37" s="56">
        <f t="shared" ca="1" si="29"/>
        <v>86.854382218644389</v>
      </c>
      <c r="P37" s="56">
        <f t="shared" ca="1" si="25"/>
        <v>83.568879779702996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707020.28</v>
      </c>
      <c r="O41" s="78">
        <f t="shared" ref="O41:O43" ca="1" si="35">IF(L41&gt;0,N41*100/L41,0)</f>
        <v>87.103644203523473</v>
      </c>
      <c r="P41" s="78">
        <f t="shared" ref="P41:P43" ca="1" si="36">IF(M41&gt;0,N41*100/M41,0)</f>
        <v>87.103644203523473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707020.28</v>
      </c>
      <c r="O43" s="78">
        <f t="shared" ca="1" si="35"/>
        <v>87.103644203523473</v>
      </c>
      <c r="P43" s="78">
        <f t="shared" ca="1" si="36"/>
        <v>87.103644203523473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IFERROR(__xludf.DUMMYFUNCTION("IMPORTRANGE(""https://docs.google.com/spreadsheets/d/1Yj_ptqi66GCucihVvJfMjLAmec39IyEx_6qawtMGysU/edit?usp=sharing"",""สบก!R26"")"),515020.28)</f>
        <v>515020.28</v>
      </c>
      <c r="O45" s="39">
        <f ca="1">IF(L45&gt;0,N45*100/L45,0)</f>
        <v>83.108000645473609</v>
      </c>
      <c r="P45" s="39">
        <f ca="1">IF(M45&gt;0,N45*100/M45,0)</f>
        <v>83.108000645473609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446080</v>
      </c>
      <c r="N53" s="121">
        <f t="shared" ca="1" si="39"/>
        <v>396768</v>
      </c>
      <c r="O53" s="120">
        <f t="shared" ref="O53:O55" ca="1" si="40">IF(L53&gt;0,N53*100/L53,0)</f>
        <v>87.010526315789477</v>
      </c>
      <c r="P53" s="120">
        <f t="shared" ref="P53:P55" ca="1" si="41">IF(M53&gt;0,N53*100/M53,0)</f>
        <v>88.945480631276908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446080</v>
      </c>
      <c r="N55" s="121">
        <f t="shared" ca="1" si="43"/>
        <v>396768</v>
      </c>
      <c r="O55" s="120">
        <f t="shared" ca="1" si="40"/>
        <v>87.010526315789477</v>
      </c>
      <c r="P55" s="120">
        <f t="shared" ca="1" si="41"/>
        <v>88.945480631276908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IFERROR(__xludf.DUMMYFUNCTION("IMPORTRANGE(""https://docs.google.com/spreadsheets/d/1Yj_ptqi66GCucihVvJfMjLAmec39IyEx_6qawtMGysU/edit?usp=sharing"",""สบก!Z26"")"),446080)</f>
        <v>446080</v>
      </c>
      <c r="N57" s="50">
        <f ca="1">IFERROR(__xludf.DUMMYFUNCTION("IMPORTRANGE(""https://docs.google.com/spreadsheets/d/1Yj_ptqi66GCucihVvJfMjLAmec39IyEx_6qawtMGysU/edit?usp=sharing"",""สบก!AA26"")"),396768)</f>
        <v>396768</v>
      </c>
      <c r="O57" s="39">
        <f ca="1">IF(L57&gt;0,N57*100/L57,0)</f>
        <v>87.010526315789477</v>
      </c>
      <c r="P57" s="39">
        <f ca="1">IF(M57&gt;0,N57*100/M57,0)</f>
        <v>88.945480631276908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418720</v>
      </c>
      <c r="N66" s="152">
        <f t="shared" ca="1" si="45"/>
        <v>254364.74</v>
      </c>
      <c r="O66" s="151">
        <f t="shared" ref="O66:O68" ca="1" si="46">IF(L66&gt;0,N66*100/L66,0)</f>
        <v>66.587628272251308</v>
      </c>
      <c r="P66" s="151">
        <f t="shared" ref="P66:P68" ca="1" si="47">IF(M66&gt;0,N66*100/M66,0)</f>
        <v>60.748170615208252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418720</v>
      </c>
      <c r="N68" s="88">
        <f t="shared" ca="1" si="49"/>
        <v>254364.74</v>
      </c>
      <c r="O68" s="156">
        <f t="shared" ca="1" si="46"/>
        <v>66.587628272251308</v>
      </c>
      <c r="P68" s="156">
        <f t="shared" ca="1" si="47"/>
        <v>60.748170615208252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IFERROR(__xludf.DUMMYFUNCTION("IMPORTRANGE(""https://docs.google.com/spreadsheets/d/1Yj_ptqi66GCucihVvJfMjLAmec39IyEx_6qawtMGysU/edit?usp=sharing"",""สบก!AJ26"")"),254364.74)</f>
        <v>254364.74</v>
      </c>
      <c r="O70" s="168">
        <f ca="1">IF(L70&gt;0,N70*100/L70,0)</f>
        <v>66.587628272251308</v>
      </c>
      <c r="P70" s="168">
        <f ca="1">IF(M70&gt;0,N70*100/M70,0)</f>
        <v>60.748170615208252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305765</v>
      </c>
      <c r="O94" s="151">
        <f t="shared" ref="O94:O96" ca="1" si="53">IF(L94&gt;0,N94*100/L94,0)</f>
        <v>95.863117632304991</v>
      </c>
      <c r="P94" s="151">
        <f t="shared" ref="P94:P96" ca="1" si="54">IF(M94&gt;0,N94*100/M94,0)</f>
        <v>95.863117632304991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305765</v>
      </c>
      <c r="O96" s="156">
        <f t="shared" ca="1" si="53"/>
        <v>95.863117632304991</v>
      </c>
      <c r="P96" s="156">
        <f t="shared" ca="1" si="54"/>
        <v>95.863117632304991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IFERROR(__xludf.DUMMYFUNCTION("IMPORTRANGE(""https://docs.google.com/spreadsheets/d/1Yj_ptqi66GCucihVvJfMjLAmec39IyEx_6qawtMGysU/edit?usp=sharing"",""สบก!AS26"")"),120965)</f>
        <v>120965</v>
      </c>
      <c r="O98" s="168">
        <f ca="1">IF(L98&gt;0,N98*100/L98,0)</f>
        <v>90.164728682170548</v>
      </c>
      <c r="P98" s="168">
        <f ca="1">IF(M98&gt;0,N98*100/M98,0)</f>
        <v>90.164728682170548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93495</v>
      </c>
      <c r="M118" s="152">
        <f t="shared" ca="1" si="58"/>
        <v>93495</v>
      </c>
      <c r="N118" s="152">
        <f t="shared" ca="1" si="58"/>
        <v>76857</v>
      </c>
      <c r="O118" s="151">
        <f t="shared" ref="O118:O120" ca="1" si="59">IF(L118&gt;0,N118*100/L118,0)</f>
        <v>82.204395957003044</v>
      </c>
      <c r="P118" s="151">
        <f t="shared" ref="P118:P120" ca="1" si="60">IF(M118&gt;0,N118*100/M118,0)</f>
        <v>82.204395957003044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93495</v>
      </c>
      <c r="M120" s="88">
        <f t="shared" ca="1" si="62"/>
        <v>93495</v>
      </c>
      <c r="N120" s="88">
        <f t="shared" ca="1" si="62"/>
        <v>76857</v>
      </c>
      <c r="O120" s="156">
        <f t="shared" ca="1" si="59"/>
        <v>82.204395957003044</v>
      </c>
      <c r="P120" s="156">
        <f t="shared" ca="1" si="60"/>
        <v>82.204395957003044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93495</v>
      </c>
      <c r="M122" s="167">
        <f ca="1">IFERROR(__xludf.DUMMYFUNCTION("IMPORTRANGE(""https://docs.google.com/spreadsheets/d/1Yj_ptqi66GCucihVvJfMjLAmec39IyEx_6qawtMGysU/edit?usp=sharing"",""สบก!BA26"")"),93495)</f>
        <v>93495</v>
      </c>
      <c r="N122" s="168">
        <f ca="1">IFERROR(__xludf.DUMMYFUNCTION("IMPORTRANGE(""https://docs.google.com/spreadsheets/d/1Yj_ptqi66GCucihVvJfMjLAmec39IyEx_6qawtMGysU/edit?usp=sharing"",""สบก!BB26"")"),76857)</f>
        <v>76857</v>
      </c>
      <c r="O122" s="168">
        <f ca="1">IF(L122&gt;0,N122*100/L122,0)</f>
        <v>82.204395957003044</v>
      </c>
      <c r="P122" s="168">
        <f ca="1">IF(M122&gt;0,N122*100/M122,0)</f>
        <v>82.204395957003044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IFERROR(__xludf.DUMMYFUNCTION("IMPORTRANGE(""https://docs.google.com/spreadsheets/d/1Yj_ptqi66GCucihVvJfMjLAmec39IyEx_6qawtMGysU/edit?usp=sharing"",""สบก!AX26"")"),93495)</f>
        <v>93495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874700</v>
      </c>
      <c r="M140" s="152">
        <f t="shared" ca="1" si="64"/>
        <v>882700</v>
      </c>
      <c r="N140" s="152">
        <f t="shared" ca="1" si="64"/>
        <v>747276</v>
      </c>
      <c r="O140" s="151">
        <f t="shared" ref="O140:O142" ca="1" si="65">IF(L140&gt;0,N140*100/L140,0)</f>
        <v>85.432262489996575</v>
      </c>
      <c r="P140" s="151">
        <f t="shared" ref="P140:P142" ca="1" si="66">IF(M140&gt;0,N140*100/M140,0)</f>
        <v>84.657981194063666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874700</v>
      </c>
      <c r="M142" s="88">
        <f t="shared" ca="1" si="68"/>
        <v>882700</v>
      </c>
      <c r="N142" s="88">
        <f t="shared" ca="1" si="68"/>
        <v>747276</v>
      </c>
      <c r="O142" s="156">
        <f t="shared" ca="1" si="65"/>
        <v>85.432262489996575</v>
      </c>
      <c r="P142" s="156">
        <f t="shared" ca="1" si="66"/>
        <v>84.657981194063666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874700</v>
      </c>
      <c r="M144" s="167">
        <f ca="1">IFERROR(__xludf.DUMMYFUNCTION("IMPORTRANGE(""https://docs.google.com/spreadsheets/d/1Yj_ptqi66GCucihVvJfMjLAmec39IyEx_6qawtMGysU/edit?usp=sharing"",""สบก!BJ26"")"),882700)</f>
        <v>882700</v>
      </c>
      <c r="N144" s="168">
        <f ca="1">IFERROR(__xludf.DUMMYFUNCTION("IMPORTRANGE(""https://docs.google.com/spreadsheets/d/1Yj_ptqi66GCucihVvJfMjLAmec39IyEx_6qawtMGysU/edit?usp=sharing"",""สบก!BK26"")"),747276)</f>
        <v>747276</v>
      </c>
      <c r="O144" s="168">
        <f ca="1">IF(L144&gt;0,N144*100/L144,0)</f>
        <v>85.432262489996575</v>
      </c>
      <c r="P144" s="168">
        <f ca="1">IF(M144&gt;0,N144*100/M144,0)</f>
        <v>84.657981194063666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IFERROR(__xludf.DUMMYFUNCTION("IMPORTRANGE(""https://docs.google.com/spreadsheets/d/1Yj_ptqi66GCucihVvJfMjLAmec39IyEx_6qawtMGysU/edit?usp=sharing"",""สบก!BG26"")"),412600)</f>
        <v>412600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IFERROR(__xludf.DUMMYFUNCTION("IMPORTRANGE(""https://docs.google.com/spreadsheets/d/11923uPwbBZFjjGgGUA6NLw09EwE0CqkOc4q9oUmW1yo/edit?usp=sharing"",""พะเยา!J84"")"),200)</f>
        <v>200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IFERROR(__xludf.DUMMYFUNCTION("IMPORTRANGE(""https://docs.google.com/spreadsheets/d/11923uPwbBZFjjGgGUA6NLw09EwE0CqkOc4q9oUmW1yo/edit?usp=sharing"",""พะเยา!J85"")"),200)</f>
        <v>200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49229</v>
      </c>
      <c r="O250" s="151">
        <f t="shared" ref="O250:O252" ca="1" si="78">IF(L250&gt;0,N250*100/L250,0)</f>
        <v>68.948179271708682</v>
      </c>
      <c r="P250" s="151">
        <f t="shared" ref="P250:P252" ca="1" si="79">IF(M250&gt;0,N250*100/M250,0)</f>
        <v>68.948179271708682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49229</v>
      </c>
      <c r="O252" s="156">
        <f t="shared" ca="1" si="78"/>
        <v>68.948179271708682</v>
      </c>
      <c r="P252" s="156">
        <f t="shared" ca="1" si="79"/>
        <v>68.948179271708682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IFERROR(__xludf.DUMMYFUNCTION("IMPORTRANGE(""https://docs.google.com/spreadsheets/d/1Yj_ptqi66GCucihVvJfMjLAmec39IyEx_6qawtMGysU/edit?usp=sharing"",""สบก!CC26"")"),49229)</f>
        <v>49229</v>
      </c>
      <c r="O254" s="168">
        <f ca="1">IF(L254&gt;0,N254*100/L254,0)</f>
        <v>68.948179271708682</v>
      </c>
      <c r="P254" s="168">
        <f ca="1">IF(M254&gt;0,N254*100/M254,0)</f>
        <v>68.948179271708682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194220</v>
      </c>
      <c r="N271" s="152">
        <f t="shared" ca="1" si="83"/>
        <v>151896</v>
      </c>
      <c r="O271" s="151">
        <f t="shared" ref="O271:O273" ca="1" si="84">IF(L271&gt;0,N271*100/L271,0)</f>
        <v>82.732026143790847</v>
      </c>
      <c r="P271" s="151">
        <f t="shared" ref="P271:P273" ca="1" si="85">IF(M271&gt;0,N271*100/M271,0)</f>
        <v>78.208217485325918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194220</v>
      </c>
      <c r="N273" s="88">
        <f t="shared" ca="1" si="87"/>
        <v>151896</v>
      </c>
      <c r="O273" s="156">
        <f t="shared" ca="1" si="84"/>
        <v>82.732026143790847</v>
      </c>
      <c r="P273" s="156">
        <f t="shared" ca="1" si="85"/>
        <v>78.208217485325918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IFERROR(__xludf.DUMMYFUNCTION("IMPORTRANGE(""https://docs.google.com/spreadsheets/d/1Yj_ptqi66GCucihVvJfMjLAmec39IyEx_6qawtMGysU/edit?usp=sharing"",""สบก!CK26"")"),194220)</f>
        <v>194220</v>
      </c>
      <c r="N275" s="168">
        <f ca="1">IFERROR(__xludf.DUMMYFUNCTION("IMPORTRANGE(""https://docs.google.com/spreadsheets/d/1Yj_ptqi66GCucihVvJfMjLAmec39IyEx_6qawtMGysU/edit?usp=sharing"",""สบก!CL26"")"),151896)</f>
        <v>151896</v>
      </c>
      <c r="O275" s="168">
        <f ca="1">IF(L275&gt;0,N275*100/L275,0)</f>
        <v>82.732026143790847</v>
      </c>
      <c r="P275" s="168">
        <f ca="1">IF(M275&gt;0,N275*100/M275,0)</f>
        <v>78.208217485325918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IFERROR(__xludf.DUMMYFUNCTION("IMPORTRANGE(""https://docs.google.com/spreadsheets/d/11923uPwbBZFjjGgGUA6NLw09EwE0CqkOc4q9oUmW1yo/edit?usp=sharing"",""พะเยา!J228"")"),470)</f>
        <v>470</v>
      </c>
      <c r="K328" s="317">
        <f ca="1">IF(I328&gt;0,J328*100/I328,0)</f>
        <v>81.034482758620683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718050</v>
      </c>
      <c r="N329" s="152">
        <f t="shared" ca="1" si="98"/>
        <v>612773.69999999995</v>
      </c>
      <c r="O329" s="151">
        <f t="shared" ref="O329:O331" ca="1" si="99">IF(L329&gt;0,N329*100/L329,0)</f>
        <v>99.954930266699279</v>
      </c>
      <c r="P329" s="151">
        <f t="shared" ref="P329:P331" ca="1" si="100">IF(M329&gt;0,N329*100/M329,0)</f>
        <v>85.338583664090237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718050</v>
      </c>
      <c r="N331" s="88">
        <f t="shared" ca="1" si="102"/>
        <v>612773.69999999995</v>
      </c>
      <c r="O331" s="156">
        <f t="shared" ca="1" si="99"/>
        <v>99.954930266699279</v>
      </c>
      <c r="P331" s="156">
        <f t="shared" ca="1" si="100"/>
        <v>85.338583664090237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IFERROR(__xludf.DUMMYFUNCTION("IMPORTRANGE(""https://docs.google.com/spreadsheets/d/1Yj_ptqi66GCucihVvJfMjLAmec39IyEx_6qawtMGysU/edit?usp=sharing"",""สบก!DL26"")"),703050)</f>
        <v>703050</v>
      </c>
      <c r="N333" s="168">
        <f ca="1">IFERROR(__xludf.DUMMYFUNCTION("IMPORTRANGE(""https://docs.google.com/spreadsheets/d/1Yj_ptqi66GCucihVvJfMjLAmec39IyEx_6qawtMGysU/edit?usp=sharing"",""สบก!DM26"")"),597773.7)</f>
        <v>597773.69999999995</v>
      </c>
      <c r="O333" s="168">
        <f ca="1">IF(L333&gt;0,N333*100/L333,0)</f>
        <v>99.953799849510901</v>
      </c>
      <c r="P333" s="168">
        <f ca="1">IF(M333&gt;0,N333*100/M333,0)</f>
        <v>85.025773415831011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IFERROR(__xludf.DUMMYFUNCTION("IMPORTRANGE(""https://docs.google.com/spreadsheets/d/11923uPwbBZFjjGgGUA6NLw09EwE0CqkOc4q9oUmW1yo/edit?usp=sharing"",""พะเยา!J234"")"),245)</f>
        <v>245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IFERROR(__xludf.DUMMYFUNCTION("IMPORTRANGE(""https://docs.google.com/spreadsheets/d/11923uPwbBZFjjGgGUA6NLw09EwE0CqkOc4q9oUmW1yo/edit?usp=sharing"",""พะเยา!J235"")"),1414.35)</f>
        <v>1414.35</v>
      </c>
      <c r="K340" s="342">
        <f t="shared" ca="1" si="103"/>
        <v>70.717500000000001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IFERROR(__xludf.DUMMYFUNCTION("IMPORTRANGE(""https://docs.google.com/spreadsheets/d/11923uPwbBZFjjGgGUA6NLw09EwE0CqkOc4q9oUmW1yo/edit?usp=sharing"",""พะเยา!J236"")"),446)</f>
        <v>446</v>
      </c>
      <c r="K341" s="342">
        <f t="shared" ca="1" si="103"/>
        <v>76.896551724137936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IFERROR(__xludf.DUMMYFUNCTION("IMPORTRANGE(""https://docs.google.com/spreadsheets/d/11923uPwbBZFjjGgGUA6NLw09EwE0CqkOc4q9oUmW1yo/edit?usp=sharing"",""พะเยา!J237"")"),3237.29999999999)</f>
        <v>3237.2999999999902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IFERROR(__xludf.DUMMYFUNCTION("IMPORTRANGE(""https://docs.google.com/spreadsheets/d/11923uPwbBZFjjGgGUA6NLw09EwE0CqkOc4q9oUmW1yo/edit?usp=sharing"",""พะเยา!J238"")"),12)</f>
        <v>12</v>
      </c>
      <c r="K343" s="342">
        <f t="shared" ca="1" si="103"/>
        <v>2.0689655172413794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IFERROR(__xludf.DUMMYFUNCTION("IMPORTRANGE(""https://docs.google.com/spreadsheets/d/11923uPwbBZFjjGgGUA6NLw09EwE0CqkOc4q9oUmW1yo/edit?usp=sharing"",""พะเยา!J239"")"),48.99)</f>
        <v>48.99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IFERROR(__xludf.DUMMYFUNCTION("IMPORTRANGE(""https://docs.google.com/spreadsheets/d/11923uPwbBZFjjGgGUA6NLw09EwE0CqkOc4q9oUmW1yo/edit?usp=sharing"",""พะเยา!J240"")"),470)</f>
        <v>470</v>
      </c>
      <c r="K345" s="342">
        <f t="shared" ca="1" si="103"/>
        <v>81.034482758620683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IFERROR(__xludf.DUMMYFUNCTION("IMPORTRANGE(""https://docs.google.com/spreadsheets/d/11923uPwbBZFjjGgGUA6NLw09EwE0CqkOc4q9oUmW1yo/edit?usp=sharing"",""พะเยา!J241"")"),3330.73)</f>
        <v>3330.73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IFERROR(__xludf.DUMMYFUNCTION("IMPORTRANGE(""https://docs.google.com/spreadsheets/d/11923uPwbBZFjjGgGUA6NLw09EwE0CqkOc4q9oUmW1yo/edit?usp=sharing"",""พะเยา!M242"")"),1227293.79)</f>
        <v>1227293.79</v>
      </c>
      <c r="O347" s="357">
        <f ca="1">+IF(L347&gt;0,N347*100/L347,0)</f>
        <v>48.177610350171705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IFERROR(__xludf.DUMMYFUNCTION("IMPORTRANGE(""https://docs.google.com/spreadsheets/d/11923uPwbBZFjjGgGUA6NLw09EwE0CqkOc4q9oUmW1yo/edit?usp=sharing"",""พะเยา!M244"")"),152040.74)</f>
        <v>152040.74</v>
      </c>
      <c r="O349" s="372">
        <f ca="1">+IF(L349&gt;0,N349*100/L349,0)</f>
        <v>41.771729215890986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IFERROR(__xludf.DUMMYFUNCTION("IMPORTRANGE(""https://docs.google.com/spreadsheets/d/11923uPwbBZFjjGgGUA6NLw09EwE0CqkOc4q9oUmW1yo/edit?usp=sharing"",""พะเยา!M247"")"),152040.74)</f>
        <v>152040.74</v>
      </c>
      <c r="O352" s="165">
        <f t="shared" ca="1" si="105"/>
        <v>41.771729215890986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IFERROR(__xludf.DUMMYFUNCTION("IMPORTRANGE(""https://docs.google.com/spreadsheets/d/11923uPwbBZFjjGgGUA6NLw09EwE0CqkOc4q9oUmW1yo/edit?usp=sharing"",""พะเยา!M249"")"),152040.74)</f>
        <v>152040.74</v>
      </c>
      <c r="O354" s="168">
        <f t="shared" ca="1" si="105"/>
        <v>41.771729215890986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IFERROR(__xludf.DUMMYFUNCTION("IMPORTRANGE(""https://docs.google.com/spreadsheets/d/11923uPwbBZFjjGgGUA6NLw09EwE0CqkOc4q9oUmW1yo/edit?usp=sharing"",""พะเยา!M250"")"),37200)</f>
        <v>37200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IFERROR(__xludf.DUMMYFUNCTION("IMPORTRANGE(""https://docs.google.com/spreadsheets/d/11923uPwbBZFjjGgGUA6NLw09EwE0CqkOc4q9oUmW1yo/edit?usp=sharing"",""พะเยา!M252"")"),90031.74)</f>
        <v>90031.74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IFERROR(__xludf.DUMMYFUNCTION("IMPORTRANGE(""https://docs.google.com/spreadsheets/d/11923uPwbBZFjjGgGUA6NLw09EwE0CqkOc4q9oUmW1yo/edit?usp=sharing"",""พะเยา!M253"")"),24809)</f>
        <v>24809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IFERROR(__xludf.DUMMYFUNCTION("IMPORTRANGE(""https://docs.google.com/spreadsheets/d/11923uPwbBZFjjGgGUA6NLw09EwE0CqkOc4q9oUmW1yo/edit?usp=sharing"",""พะเยา!M275"")"),304614.2)</f>
        <v>304614.2</v>
      </c>
      <c r="O380" s="372">
        <f ca="1">+IF(L380&gt;0,N380*100/L380,0)</f>
        <v>29.616750281958542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IFERROR(__xludf.DUMMYFUNCTION("IMPORTRANGE(""https://docs.google.com/spreadsheets/d/11923uPwbBZFjjGgGUA6NLw09EwE0CqkOc4q9oUmW1yo/edit?usp=sharing"",""พะเยา!M278"")"),304614.2)</f>
        <v>304614.2</v>
      </c>
      <c r="O383" s="165">
        <f t="shared" ca="1" si="109"/>
        <v>29.616750281958542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IFERROR(__xludf.DUMMYFUNCTION("IMPORTRANGE(""https://docs.google.com/spreadsheets/d/11923uPwbBZFjjGgGUA6NLw09EwE0CqkOc4q9oUmW1yo/edit?usp=sharing"",""พะเยา!M280"")"),304614.2)</f>
        <v>304614.2</v>
      </c>
      <c r="O385" s="168">
        <f t="shared" ca="1" si="109"/>
        <v>29.616750281958542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IFERROR(__xludf.DUMMYFUNCTION("IMPORTRANGE(""https://docs.google.com/spreadsheets/d/11923uPwbBZFjjGgGUA6NLw09EwE0CqkOc4q9oUmW1yo/edit?usp=sharing"",""พะเยา!M281"")"),173974.2)</f>
        <v>173974.2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IFERROR(__xludf.DUMMYFUNCTION("IMPORTRANGE(""https://docs.google.com/spreadsheets/d/11923uPwbBZFjjGgGUA6NLw09EwE0CqkOc4q9oUmW1yo/edit?usp=sharing"",""พะเยา!M283"")"),85064)</f>
        <v>85064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IFERROR(__xludf.DUMMYFUNCTION("IMPORTRANGE(""https://docs.google.com/spreadsheets/d/11923uPwbBZFjjGgGUA6NLw09EwE0CqkOc4q9oUmW1yo/edit?usp=sharing"",""พะเยา!M284"")"),45576)</f>
        <v>45576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IFERROR(__xludf.DUMMYFUNCTION("IMPORTRANGE(""https://docs.google.com/spreadsheets/d/11923uPwbBZFjjGgGUA6NLw09EwE0CqkOc4q9oUmW1yo/edit?usp=sharing"",""พะเยา!M296"")"),254399)</f>
        <v>254399</v>
      </c>
      <c r="O401" s="372">
        <f ca="1">+IF(L401&gt;0,N401*100/L401,0)</f>
        <v>93.556560753162699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IFERROR(__xludf.DUMMYFUNCTION("IMPORTRANGE(""https://docs.google.com/spreadsheets/d/11923uPwbBZFjjGgGUA6NLw09EwE0CqkOc4q9oUmW1yo/edit?usp=sharing"",""พะเยา!M299"")"),254399)</f>
        <v>254399</v>
      </c>
      <c r="O404" s="168">
        <f t="shared" ca="1" si="112"/>
        <v>93.556560753162699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IFERROR(__xludf.DUMMYFUNCTION("IMPORTRANGE(""https://docs.google.com/spreadsheets/d/11923uPwbBZFjjGgGUA6NLw09EwE0CqkOc4q9oUmW1yo/edit?usp=sharing"",""พะเยา!M301"")"),254399)</f>
        <v>254399</v>
      </c>
      <c r="O406" s="168">
        <f t="shared" ca="1" si="112"/>
        <v>93.556560753162699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IFERROR(__xludf.DUMMYFUNCTION("IMPORTRANGE(""https://docs.google.com/spreadsheets/d/11923uPwbBZFjjGgGUA6NLw09EwE0CqkOc4q9oUmW1yo/edit?usp=sharing"",""พะเยา!M302"")"),158779)</f>
        <v>158779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IFERROR(__xludf.DUMMYFUNCTION("IMPORTRANGE(""https://docs.google.com/spreadsheets/d/11923uPwbBZFjjGgGUA6NLw09EwE0CqkOc4q9oUmW1yo/edit?usp=sharing"",""พะเยา!M303"")"),65000)</f>
        <v>65000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IFERROR(__xludf.DUMMYFUNCTION("IMPORTRANGE(""https://docs.google.com/spreadsheets/d/11923uPwbBZFjjGgGUA6NLw09EwE0CqkOc4q9oUmW1yo/edit?usp=sharing"",""พะเยา!M305"")"),30620)</f>
        <v>30620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IFERROR(__xludf.DUMMYFUNCTION("IMPORTRANGE(""https://docs.google.com/spreadsheets/d/11923uPwbBZFjjGgGUA6NLw09EwE0CqkOc4q9oUmW1yo/edit?usp=sharing"",""พะเยา!M330"")"),79376)</f>
        <v>79376</v>
      </c>
      <c r="O435" s="411">
        <f t="shared" ref="O435:O439" ca="1" si="114">+IF(L435&gt;0,N435*100/L435,0)</f>
        <v>52.917333333333332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IFERROR(__xludf.DUMMYFUNCTION("IMPORTRANGE(""https://docs.google.com/spreadsheets/d/11923uPwbBZFjjGgGUA6NLw09EwE0CqkOc4q9oUmW1yo/edit?usp=sharing"",""พะเยา!M332"")"),79376)</f>
        <v>79376</v>
      </c>
      <c r="O437" s="168">
        <f t="shared" ca="1" si="114"/>
        <v>52.917333333333332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IFERROR(__xludf.DUMMYFUNCTION("IMPORTRANGE(""https://docs.google.com/spreadsheets/d/11923uPwbBZFjjGgGUA6NLw09EwE0CqkOc4q9oUmW1yo/edit?usp=sharing"",""พะเยา!M334"")"),79376)</f>
        <v>79376</v>
      </c>
      <c r="O439" s="168">
        <f t="shared" ca="1" si="114"/>
        <v>52.917333333333332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IFERROR(__xludf.DUMMYFUNCTION("IMPORTRANGE(""https://docs.google.com/spreadsheets/d/11923uPwbBZFjjGgGUA6NLw09EwE0CqkOc4q9oUmW1yo/edit?usp=sharing"",""พะเยา!M338"")"),16418)</f>
        <v>16418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IFERROR(__xludf.DUMMYFUNCTION("IMPORTRANGE(""https://docs.google.com/spreadsheets/d/11923uPwbBZFjjGgGUA6NLw09EwE0CqkOc4q9oUmW1yo/edit?usp=sharing"",""พะเยา!M350"")"),296752.85)</f>
        <v>296752.84999999998</v>
      </c>
      <c r="O455" s="372">
        <f t="shared" ref="O455:O459" ca="1" si="116">+IF(L455&gt;0,N455*100/L455,0)</f>
        <v>73.536313084505849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IFERROR(__xludf.DUMMYFUNCTION("IMPORTRANGE(""https://docs.google.com/spreadsheets/d/11923uPwbBZFjjGgGUA6NLw09EwE0CqkOc4q9oUmW1yo/edit?usp=sharing"",""พะเยา!M352"")"),296752.85)</f>
        <v>296752.84999999998</v>
      </c>
      <c r="O457" s="168">
        <f t="shared" ca="1" si="116"/>
        <v>73.536313084505849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IFERROR(__xludf.DUMMYFUNCTION("IMPORTRANGE(""https://docs.google.com/spreadsheets/d/11923uPwbBZFjjGgGUA6NLw09EwE0CqkOc4q9oUmW1yo/edit?usp=sharing"",""พะเยา!M354"")"),296752.85)</f>
        <v>296752.84999999998</v>
      </c>
      <c r="O459" s="168">
        <f t="shared" ca="1" si="116"/>
        <v>73.536313084505849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IFERROR(__xludf.DUMMYFUNCTION("IMPORTRANGE(""https://docs.google.com/spreadsheets/d/11923uPwbBZFjjGgGUA6NLw09EwE0CqkOc4q9oUmW1yo/edit?usp=sharing"",""พะเยา!M357"")"),96619.35)</f>
        <v>96619.35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IFERROR(__xludf.DUMMYFUNCTION("IMPORTRANGE(""https://docs.google.com/spreadsheets/d/11923uPwbBZFjjGgGUA6NLw09EwE0CqkOc4q9oUmW1yo/edit?usp=sharing"",""พะเยา!M358"")"),200133.5)</f>
        <v>200133.5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IFERROR(__xludf.DUMMYFUNCTION("IMPORTRANGE(""https://docs.google.com/spreadsheets/d/11923uPwbBZFjjGgGUA6NLw09EwE0CqkOc4q9oUmW1yo/edit?usp=sharing"",""พะเยา!J459"")"),3916)</f>
        <v>3916</v>
      </c>
      <c r="K564" s="371">
        <f ca="1">IF(I564&gt;0,J564*100/I564,0)</f>
        <v>200.82051282051282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IFERROR(__xludf.DUMMYFUNCTION("IMPORTRANGE(""https://docs.google.com/spreadsheets/d/11923uPwbBZFjjGgGUA6NLw09EwE0CqkOc4q9oUmW1yo/edit?usp=sharing"",""พะเยา!M459"")"),103291)</f>
        <v>103291</v>
      </c>
      <c r="O564" s="372">
        <f t="shared" ref="O564:O568" ca="1" si="122">+IF(L564&gt;0,N564*100/L564,0)</f>
        <v>72.617407199100114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IFERROR(__xludf.DUMMYFUNCTION("IMPORTRANGE(""https://docs.google.com/spreadsheets/d/11923uPwbBZFjjGgGUA6NLw09EwE0CqkOc4q9oUmW1yo/edit?usp=sharing"",""พะเยา!M461"")"),103291)</f>
        <v>103291</v>
      </c>
      <c r="O566" s="168">
        <f t="shared" ca="1" si="122"/>
        <v>72.617407199100114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IFERROR(__xludf.DUMMYFUNCTION("IMPORTRANGE(""https://docs.google.com/spreadsheets/d/11923uPwbBZFjjGgGUA6NLw09EwE0CqkOc4q9oUmW1yo/edit?usp=sharing"",""พะเยา!M463"")"),103291)</f>
        <v>103291</v>
      </c>
      <c r="O568" s="168">
        <f t="shared" ca="1" si="122"/>
        <v>72.617407199100114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IFERROR(__xludf.DUMMYFUNCTION("IMPORTRANGE(""https://docs.google.com/spreadsheets/d/11923uPwbBZFjjGgGUA6NLw09EwE0CqkOc4q9oUmW1yo/edit?usp=sharing"",""พะเยา!M466"")"),64899)</f>
        <v>64899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IFERROR(__xludf.DUMMYFUNCTION("IMPORTRANGE(""https://docs.google.com/spreadsheets/d/11923uPwbBZFjjGgGUA6NLw09EwE0CqkOc4q9oUmW1yo/edit?usp=sharing"",""พะเยา!M467"")"),38392)</f>
        <v>38392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IFERROR(__xludf.DUMMYFUNCTION("IMPORTRANGE(""https://docs.google.com/spreadsheets/d/11923uPwbBZFjjGgGUA6NLw09EwE0CqkOc4q9oUmW1yo/edit?usp=sharing"",""พะเยา!J468"")"),3916)</f>
        <v>3916</v>
      </c>
      <c r="K573" s="201">
        <f ca="1">IF(I573&gt;0,J573*100/I573,0)</f>
        <v>200.82051282051282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IFERROR(__xludf.DUMMYFUNCTION("IMPORTRANGE(""https://docs.google.com/spreadsheets/d/11923uPwbBZFjjGgGUA6NLw09EwE0CqkOc4q9oUmW1yo/edit?usp=sharing"",""พะเยา!J471"")"),494)</f>
        <v>494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IFERROR(__xludf.DUMMYFUNCTION("IMPORTRANGE(""https://docs.google.com/spreadsheets/d/11923uPwbBZFjjGgGUA6NLw09EwE0CqkOc4q9oUmW1yo/edit?usp=sharing"",""พะเยา!J472"")"),3422)</f>
        <v>3422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IFERROR(__xludf.DUMMYFUNCTION("IMPORTRANGE(""https://docs.google.com/spreadsheets/d/11923uPwbBZFjjGgGUA6NLw09EwE0CqkOc4q9oUmW1yo/edit?usp=sharing"",""พะเยา!M475"")"),16060)</f>
        <v>16060</v>
      </c>
      <c r="O580" s="372">
        <f t="shared" ref="O580:O584" ca="1" si="124">+IF(L580&gt;0,N580*100/L580,0)</f>
        <v>11.567271679631229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IFERROR(__xludf.DUMMYFUNCTION("IMPORTRANGE(""https://docs.google.com/spreadsheets/d/11923uPwbBZFjjGgGUA6NLw09EwE0CqkOc4q9oUmW1yo/edit?usp=sharing"",""พะเยา!M477"")"),16060)</f>
        <v>16060</v>
      </c>
      <c r="O582" s="168">
        <f t="shared" ca="1" si="124"/>
        <v>11.567271679631229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IFERROR(__xludf.DUMMYFUNCTION("IMPORTRANGE(""https://docs.google.com/spreadsheets/d/11923uPwbBZFjjGgGUA6NLw09EwE0CqkOc4q9oUmW1yo/edit?usp=sharing"",""พะเยา!M479"")"),16060)</f>
        <v>16060</v>
      </c>
      <c r="O584" s="168">
        <f t="shared" ca="1" si="124"/>
        <v>11.567271679631229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IFERROR(__xludf.DUMMYFUNCTION("IMPORTRANGE(""https://docs.google.com/spreadsheets/d/11923uPwbBZFjjGgGUA6NLw09EwE0CqkOc4q9oUmW1yo/edit?usp=sharing"",""พะเยา!M483"")"),16060)</f>
        <v>16060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IFERROR(__xludf.DUMMYFUNCTION("IMPORTRANGE(""https://docs.google.com/spreadsheets/d/11923uPwbBZFjjGgGUA6NLw09EwE0CqkOc4q9oUmW1yo/edit?usp=sharing"",""พะเยา!J486"")"),16)</f>
        <v>16</v>
      </c>
      <c r="K591" s="163">
        <f t="shared" ca="1" si="125"/>
        <v>40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IFERROR(__xludf.DUMMYFUNCTION("IMPORTRANGE(""https://docs.google.com/spreadsheets/d/11923uPwbBZFjjGgGUA6NLw09EwE0CqkOc4q9oUmW1yo/edit?usp=sharing"",""พะเยา!J487"")"),8.17)</f>
        <v>8.17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IFERROR(__xludf.DUMMYFUNCTION("IMPORTRANGE(""https://docs.google.com/spreadsheets/d/11923uPwbBZFjjGgGUA6NLw09EwE0CqkOc4q9oUmW1yo/edit?usp=sharing"",""พะเยา!J523"")"),4414547.31)</f>
        <v>4414547.3099999996</v>
      </c>
      <c r="K628" s="342">
        <f t="shared" ref="K628:K635" ca="1" si="129">IF(I628&gt;0,J628*100/I628,0)</f>
        <v>91.976220140137002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IFERROR(__xludf.DUMMYFUNCTION("IMPORTRANGE(""https://docs.google.com/spreadsheets/d/11923uPwbBZFjjGgGUA6NLw09EwE0CqkOc4q9oUmW1yo/edit?usp=sharing"",""พะเยา!J524"")"),411)</f>
        <v>411</v>
      </c>
      <c r="K629" s="342">
        <f t="shared" ca="1" si="129"/>
        <v>90.528634361233486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IFERROR(__xludf.DUMMYFUNCTION("IMPORTRANGE(""https://docs.google.com/spreadsheets/d/11923uPwbBZFjjGgGUA6NLw09EwE0CqkOc4q9oUmW1yo/edit?usp=sharing"",""พะเยา!J525"")"),664865.17)</f>
        <v>664865.17000000004</v>
      </c>
      <c r="K630" s="342">
        <f t="shared" ca="1" si="129"/>
        <v>6.7020506977594918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IFERROR(__xludf.DUMMYFUNCTION("IMPORTRANGE(""https://docs.google.com/spreadsheets/d/11923uPwbBZFjjGgGUA6NLw09EwE0CqkOc4q9oUmW1yo/edit?usp=sharing"",""พะเยา!J526"")"),105)</f>
        <v>105</v>
      </c>
      <c r="K631" s="342">
        <f t="shared" ca="1" si="129"/>
        <v>31.626506024096386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IFERROR(__xludf.DUMMYFUNCTION("IMPORTRANGE(""https://docs.google.com/spreadsheets/d/11923uPwbBZFjjGgGUA6NLw09EwE0CqkOc4q9oUmW1yo/edit?usp=sharing"",""พะเยา!J529"")"),4730000)</f>
        <v>4730000</v>
      </c>
      <c r="K634" s="342">
        <f t="shared" ca="1" si="129"/>
        <v>78.833333333333329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IFERROR(__xludf.DUMMYFUNCTION("IMPORTRANGE(""https://docs.google.com/spreadsheets/d/11923uPwbBZFjjGgGUA6NLw09EwE0CqkOc4q9oUmW1yo/edit?usp=sharing"",""พะเยา!J530"")"),97)</f>
        <v>97</v>
      </c>
      <c r="K635" s="487">
        <f t="shared" ca="1" si="129"/>
        <v>80.833333333333329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4760319</v>
      </c>
      <c r="M8" s="23">
        <f t="shared" ca="1" si="0"/>
        <v>2727266.39</v>
      </c>
      <c r="N8" s="23">
        <f t="shared" ca="1" si="0"/>
        <v>3481050.3</v>
      </c>
      <c r="O8" s="22">
        <f t="shared" ref="O8:O16" ca="1" si="1">IF(L8&gt;0,N8*100/L8,0)</f>
        <v>73.12640812516976</v>
      </c>
      <c r="P8" s="22">
        <f t="shared" ref="P8:P16" ca="1" si="2">IF(M8&gt;0,N8*100/M8,0)</f>
        <v>127.63880759004256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4760319</v>
      </c>
      <c r="M10" s="30">
        <f t="shared" ca="1" si="4"/>
        <v>2727266.39</v>
      </c>
      <c r="N10" s="30">
        <f t="shared" ca="1" si="4"/>
        <v>3481050.3</v>
      </c>
      <c r="O10" s="29">
        <f t="shared" ca="1" si="1"/>
        <v>73.12640812516976</v>
      </c>
      <c r="P10" s="29">
        <f t="shared" ca="1" si="2"/>
        <v>127.63880759004256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4684719</v>
      </c>
      <c r="M12" s="39">
        <f t="shared" ca="1" si="6"/>
        <v>2651666.39</v>
      </c>
      <c r="N12" s="39">
        <f t="shared" ca="1" si="6"/>
        <v>3405450.3</v>
      </c>
      <c r="O12" s="39">
        <f t="shared" ca="1" si="1"/>
        <v>72.692733544957548</v>
      </c>
      <c r="P12" s="39">
        <f t="shared" ca="1" si="2"/>
        <v>128.42680032611491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2560019</v>
      </c>
      <c r="M14" s="39">
        <f t="shared" si="8"/>
        <v>0</v>
      </c>
      <c r="N14" s="39">
        <f t="shared" ca="1" si="8"/>
        <v>1255859.8</v>
      </c>
      <c r="O14" s="39">
        <f t="shared" ca="1" si="1"/>
        <v>49.056659345106425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2741772</v>
      </c>
      <c r="M18" s="23">
        <f t="shared" ca="1" si="11"/>
        <v>2727266.39</v>
      </c>
      <c r="N18" s="23">
        <f t="shared" ca="1" si="11"/>
        <v>2225190.5</v>
      </c>
      <c r="O18" s="22">
        <f t="shared" ref="O18:O20" ca="1" si="12">IF(L18&gt;0,N18*100/L18,0)</f>
        <v>81.1588454473968</v>
      </c>
      <c r="P18" s="22">
        <f t="shared" ref="P18:P26" ca="1" si="13">IF(M18&gt;0,N18*100/M18,0)</f>
        <v>81.590507922476903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2741772</v>
      </c>
      <c r="M20" s="30">
        <f t="shared" ca="1" si="15"/>
        <v>2727266.39</v>
      </c>
      <c r="N20" s="30">
        <f t="shared" ca="1" si="15"/>
        <v>2225190.5</v>
      </c>
      <c r="O20" s="29">
        <f t="shared" ca="1" si="12"/>
        <v>81.1588454473968</v>
      </c>
      <c r="P20" s="29">
        <f t="shared" ca="1" si="13"/>
        <v>81.590507922476903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2666172</v>
      </c>
      <c r="M22" s="42">
        <f t="shared" ca="1" si="18"/>
        <v>2651666.39</v>
      </c>
      <c r="N22" s="39">
        <f t="shared" ca="1" si="18"/>
        <v>2149590.5</v>
      </c>
      <c r="O22" s="39">
        <f t="shared" ca="1" si="17"/>
        <v>80.624599613228256</v>
      </c>
      <c r="P22" s="39">
        <f t="shared" ca="1" si="13"/>
        <v>81.065646421682771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541472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1255859.8</v>
      </c>
      <c r="O28" s="22">
        <f t="shared" ref="O28:O30" ca="1" si="24">IF(L28&gt;0,N28*100/L28,0)</f>
        <v>62.216029649049538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1255859.8</v>
      </c>
      <c r="O30" s="29">
        <f t="shared" ca="1" si="24"/>
        <v>62.216029649049538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1255859.8</v>
      </c>
      <c r="O32" s="39">
        <f t="shared" ca="1" si="29"/>
        <v>62.216029649049538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1255859.8</v>
      </c>
      <c r="O34" s="39">
        <f t="shared" ca="1" si="29"/>
        <v>62.216029649049538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2741772</v>
      </c>
      <c r="M37" s="55">
        <f t="shared" ca="1" si="33"/>
        <v>2727266.39</v>
      </c>
      <c r="N37" s="55">
        <f t="shared" ca="1" si="33"/>
        <v>2225190.5</v>
      </c>
      <c r="O37" s="56">
        <f t="shared" ca="1" si="29"/>
        <v>81.1588454473968</v>
      </c>
      <c r="P37" s="56">
        <f t="shared" ca="1" si="25"/>
        <v>81.590507922476903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658100</v>
      </c>
      <c r="N41" s="79">
        <f t="shared" ca="1" si="34"/>
        <v>591883.22</v>
      </c>
      <c r="O41" s="78">
        <f t="shared" ref="O41:O43" ca="1" si="35">IF(L41&gt;0,N41*100/L41,0)</f>
        <v>89.938188725117769</v>
      </c>
      <c r="P41" s="78">
        <f t="shared" ref="P41:P43" ca="1" si="36">IF(M41&gt;0,N41*100/M41,0)</f>
        <v>89.938188725117769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658100</v>
      </c>
      <c r="N43" s="79">
        <f t="shared" ca="1" si="38"/>
        <v>591883.22</v>
      </c>
      <c r="O43" s="78">
        <f t="shared" ca="1" si="35"/>
        <v>89.938188725117769</v>
      </c>
      <c r="P43" s="78">
        <f t="shared" ca="1" si="36"/>
        <v>89.938188725117769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IFERROR(__xludf.DUMMYFUNCTION("IMPORTRANGE(""https://docs.google.com/spreadsheets/d/1Yj_ptqi66GCucihVvJfMjLAmec39IyEx_6qawtMGysU/edit?usp=sharing"",""สบก!Q27"")"),658100)</f>
        <v>658100</v>
      </c>
      <c r="N45" s="50">
        <f ca="1">IFERROR(__xludf.DUMMYFUNCTION("IMPORTRANGE(""https://docs.google.com/spreadsheets/d/1Yj_ptqi66GCucihVvJfMjLAmec39IyEx_6qawtMGysU/edit?usp=sharing"",""สบก!R27"")"),591883.22)</f>
        <v>591883.22</v>
      </c>
      <c r="O45" s="39">
        <f ca="1">IF(L45&gt;0,N45*100/L45,0)</f>
        <v>89.938188725117769</v>
      </c>
      <c r="P45" s="39">
        <f ca="1">IF(M45&gt;0,N45*100/M45,0)</f>
        <v>89.938188725117769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577888.39</v>
      </c>
      <c r="N53" s="121">
        <f t="shared" ca="1" si="39"/>
        <v>507888.39</v>
      </c>
      <c r="O53" s="120">
        <f t="shared" ref="O53:O55" ca="1" si="40">IF(L53&gt;0,N53*100/L53,0)</f>
        <v>82.988299019607837</v>
      </c>
      <c r="P53" s="120">
        <f t="shared" ref="P53:P55" ca="1" si="41">IF(M53&gt;0,N53*100/M53,0)</f>
        <v>87.886934361148874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577888.39</v>
      </c>
      <c r="N55" s="121">
        <f t="shared" ca="1" si="43"/>
        <v>507888.39</v>
      </c>
      <c r="O55" s="120">
        <f t="shared" ca="1" si="40"/>
        <v>82.988299019607837</v>
      </c>
      <c r="P55" s="120">
        <f t="shared" ca="1" si="41"/>
        <v>87.886934361148874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IFERROR(__xludf.DUMMYFUNCTION("IMPORTRANGE(""https://docs.google.com/spreadsheets/d/1Yj_ptqi66GCucihVvJfMjLAmec39IyEx_6qawtMGysU/edit?usp=sharing"",""สบก!Z27"")"),577888.39)</f>
        <v>577888.39</v>
      </c>
      <c r="N57" s="50">
        <f ca="1">IFERROR(__xludf.DUMMYFUNCTION("IMPORTRANGE(""https://docs.google.com/spreadsheets/d/1Yj_ptqi66GCucihVvJfMjLAmec39IyEx_6qawtMGysU/edit?usp=sharing"",""สบก!AA27"")"),507888.39)</f>
        <v>507888.39</v>
      </c>
      <c r="O57" s="39">
        <f ca="1">IF(L57&gt;0,N57*100/L57,0)</f>
        <v>82.988299019607837</v>
      </c>
      <c r="P57" s="39">
        <f ca="1">IF(M57&gt;0,N57*100/M57,0)</f>
        <v>87.886934361148874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3607</v>
      </c>
      <c r="M118" s="152">
        <f t="shared" ca="1" si="58"/>
        <v>3607</v>
      </c>
      <c r="N118" s="152">
        <f t="shared" ca="1" si="58"/>
        <v>3272</v>
      </c>
      <c r="O118" s="151">
        <f t="shared" ref="O118:O120" ca="1" si="59">IF(L118&gt;0,N118*100/L118,0)</f>
        <v>90.712503465483778</v>
      </c>
      <c r="P118" s="151">
        <f t="shared" ref="P118:P120" ca="1" si="60">IF(M118&gt;0,N118*100/M118,0)</f>
        <v>90.712503465483778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3607</v>
      </c>
      <c r="M120" s="88">
        <f t="shared" ca="1" si="62"/>
        <v>3607</v>
      </c>
      <c r="N120" s="88">
        <f t="shared" ca="1" si="62"/>
        <v>3272</v>
      </c>
      <c r="O120" s="156">
        <f t="shared" ca="1" si="59"/>
        <v>90.712503465483778</v>
      </c>
      <c r="P120" s="156">
        <f t="shared" ca="1" si="60"/>
        <v>90.712503465483778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3607</v>
      </c>
      <c r="M122" s="167">
        <f ca="1">IFERROR(__xludf.DUMMYFUNCTION("IMPORTRANGE(""https://docs.google.com/spreadsheets/d/1Yj_ptqi66GCucihVvJfMjLAmec39IyEx_6qawtMGysU/edit?usp=sharing"",""สบก!BA27"")"),3607)</f>
        <v>3607</v>
      </c>
      <c r="N122" s="168">
        <f ca="1">IFERROR(__xludf.DUMMYFUNCTION("IMPORTRANGE(""https://docs.google.com/spreadsheets/d/1Yj_ptqi66GCucihVvJfMjLAmec39IyEx_6qawtMGysU/edit?usp=sharing"",""สบก!BB27"")"),3272)</f>
        <v>3272</v>
      </c>
      <c r="O122" s="168">
        <f ca="1">IF(L122&gt;0,N122*100/L122,0)</f>
        <v>90.712503465483778</v>
      </c>
      <c r="P122" s="168">
        <f ca="1">IF(M122&gt;0,N122*100/M122,0)</f>
        <v>90.712503465483778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IFERROR(__xludf.DUMMYFUNCTION("IMPORTRANGE(""https://docs.google.com/spreadsheets/d/1Yj_ptqi66GCucihVvJfMjLAmec39IyEx_6qawtMGysU/edit?usp=sharing"",""สบก!AX27"")"),3607)</f>
        <v>3607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104600</v>
      </c>
      <c r="M140" s="152">
        <f t="shared" ca="1" si="64"/>
        <v>86506</v>
      </c>
      <c r="N140" s="152">
        <f t="shared" ca="1" si="64"/>
        <v>78930</v>
      </c>
      <c r="O140" s="151">
        <f t="shared" ref="O140:O142" ca="1" si="65">IF(L140&gt;0,N140*100/L140,0)</f>
        <v>75.458891013384317</v>
      </c>
      <c r="P140" s="151">
        <f t="shared" ref="P140:P142" ca="1" si="66">IF(M140&gt;0,N140*100/M140,0)</f>
        <v>91.242225972764899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104600</v>
      </c>
      <c r="M142" s="88">
        <f t="shared" ca="1" si="68"/>
        <v>86506</v>
      </c>
      <c r="N142" s="88">
        <f t="shared" ca="1" si="68"/>
        <v>78930</v>
      </c>
      <c r="O142" s="156">
        <f t="shared" ca="1" si="65"/>
        <v>75.458891013384317</v>
      </c>
      <c r="P142" s="156">
        <f t="shared" ca="1" si="66"/>
        <v>91.242225972764899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104600</v>
      </c>
      <c r="M144" s="167">
        <f ca="1">IFERROR(__xludf.DUMMYFUNCTION("IMPORTRANGE(""https://docs.google.com/spreadsheets/d/1Yj_ptqi66GCucihVvJfMjLAmec39IyEx_6qawtMGysU/edit?usp=sharing"",""สบก!BJ27"")"),86506)</f>
        <v>86506</v>
      </c>
      <c r="N144" s="168">
        <f ca="1">IFERROR(__xludf.DUMMYFUNCTION("IMPORTRANGE(""https://docs.google.com/spreadsheets/d/1Yj_ptqi66GCucihVvJfMjLAmec39IyEx_6qawtMGysU/edit?usp=sharing"",""สบก!BK27"")"),78930)</f>
        <v>78930</v>
      </c>
      <c r="O144" s="168">
        <f ca="1">IF(L144&gt;0,N144*100/L144,0)</f>
        <v>75.458891013384317</v>
      </c>
      <c r="P144" s="168">
        <f ca="1">IF(M144&gt;0,N144*100/M144,0)</f>
        <v>91.242225972764899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IFERROR(__xludf.DUMMYFUNCTION("IMPORTRANGE(""https://docs.google.com/spreadsheets/d/1Yj_ptqi66GCucihVvJfMjLAmec39IyEx_6qawtMGysU/edit?usp=sharing"",""สบก!BG27"")"),104600)</f>
        <v>104600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IFERROR(__xludf.DUMMYFUNCTION("IMPORTRANGE(""https://docs.google.com/spreadsheets/d/11923uPwbBZFjjGgGUA6NLw09EwE0CqkOc4q9oUmW1yo/edit?usp=sharing"",""พิจิตร!J228"")"),141)</f>
        <v>141</v>
      </c>
      <c r="K328" s="317">
        <f ca="1">IF(I328&gt;0,J328*100/I328,0)</f>
        <v>26.60377358490566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1380040</v>
      </c>
      <c r="N329" s="152">
        <f t="shared" ca="1" si="98"/>
        <v>1022091.89</v>
      </c>
      <c r="O329" s="151">
        <f t="shared" ref="O329:O331" ca="1" si="99">IF(L329&gt;0,N329*100/L329,0)</f>
        <v>76.142548832635541</v>
      </c>
      <c r="P329" s="151">
        <f t="shared" ref="P329:P331" ca="1" si="100">IF(M329&gt;0,N329*100/M329,0)</f>
        <v>74.062482971508075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1380040</v>
      </c>
      <c r="N331" s="88">
        <f t="shared" ca="1" si="102"/>
        <v>1022091.89</v>
      </c>
      <c r="O331" s="156">
        <f t="shared" ca="1" si="99"/>
        <v>76.142548832635541</v>
      </c>
      <c r="P331" s="156">
        <f t="shared" ca="1" si="100"/>
        <v>74.062482971508075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IFERROR(__xludf.DUMMYFUNCTION("IMPORTRANGE(""https://docs.google.com/spreadsheets/d/1Yj_ptqi66GCucihVvJfMjLAmec39IyEx_6qawtMGysU/edit?usp=sharing"",""สบก!DL27"")"),1304440)</f>
        <v>1304440</v>
      </c>
      <c r="N333" s="168">
        <f ca="1">IFERROR(__xludf.DUMMYFUNCTION("IMPORTRANGE(""https://docs.google.com/spreadsheets/d/1Yj_ptqi66GCucihVvJfMjLAmec39IyEx_6qawtMGysU/edit?usp=sharing"",""สบก!DM27"")"),946491.89)</f>
        <v>946491.89</v>
      </c>
      <c r="O333" s="168">
        <f ca="1">IF(L333&gt;0,N333*100/L333,0)</f>
        <v>74.718718126845289</v>
      </c>
      <c r="P333" s="168">
        <f ca="1">IF(M333&gt;0,N333*100/M333,0)</f>
        <v>72.55925071294962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IFERROR(__xludf.DUMMYFUNCTION("IMPORTRANGE(""https://docs.google.com/spreadsheets/d/11923uPwbBZFjjGgGUA6NLw09EwE0CqkOc4q9oUmW1yo/edit?usp=sharing"",""พิจิตร!J234"")"),117)</f>
        <v>117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IFERROR(__xludf.DUMMYFUNCTION("IMPORTRANGE(""https://docs.google.com/spreadsheets/d/11923uPwbBZFjjGgGUA6NLw09EwE0CqkOc4q9oUmW1yo/edit?usp=sharing"",""พิจิตร!J235"")"),1151.83)</f>
        <v>1151.83</v>
      </c>
      <c r="K340" s="342">
        <f t="shared" ca="1" si="103"/>
        <v>67.754705882352937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IFERROR(__xludf.DUMMYFUNCTION("IMPORTRANGE(""https://docs.google.com/spreadsheets/d/11923uPwbBZFjjGgGUA6NLw09EwE0CqkOc4q9oUmW1yo/edit?usp=sharing"",""พิจิตร!J236"")"),230)</f>
        <v>230</v>
      </c>
      <c r="K341" s="342">
        <f t="shared" ca="1" si="103"/>
        <v>43.39622641509434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IFERROR(__xludf.DUMMYFUNCTION("IMPORTRANGE(""https://docs.google.com/spreadsheets/d/11923uPwbBZFjjGgGUA6NLw09EwE0CqkOc4q9oUmW1yo/edit?usp=sharing"",""พิจิตร!J237"")"),2966.2)</f>
        <v>2966.2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IFERROR(__xludf.DUMMYFUNCTION("IMPORTRANGE(""https://docs.google.com/spreadsheets/d/11923uPwbBZFjjGgGUA6NLw09EwE0CqkOc4q9oUmW1yo/edit?usp=sharing"",""พิจิตร!J240"")"),141)</f>
        <v>141</v>
      </c>
      <c r="K345" s="342">
        <f t="shared" ca="1" si="103"/>
        <v>26.60377358490566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IFERROR(__xludf.DUMMYFUNCTION("IMPORTRANGE(""https://docs.google.com/spreadsheets/d/11923uPwbBZFjjGgGUA6NLw09EwE0CqkOc4q9oUmW1yo/edit?usp=sharing"",""พิจิตร!J241"")"),1824.93)</f>
        <v>1824.93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IFERROR(__xludf.DUMMYFUNCTION("IMPORTRANGE(""https://docs.google.com/spreadsheets/d/11923uPwbBZFjjGgGUA6NLw09EwE0CqkOc4q9oUmW1yo/edit?usp=sharing"",""พิจิตร!M242"")"),1255859.8)</f>
        <v>1255859.8</v>
      </c>
      <c r="O347" s="357">
        <f ca="1">+IF(L347&gt;0,N347*100/L347,0)</f>
        <v>62.216029649049538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IFERROR(__xludf.DUMMYFUNCTION("IMPORTRANGE(""https://docs.google.com/spreadsheets/d/11923uPwbBZFjjGgGUA6NLw09EwE0CqkOc4q9oUmW1yo/edit?usp=sharing"",""พิจิตร!M244"")"),333287.7)</f>
        <v>333287.7</v>
      </c>
      <c r="O349" s="372">
        <f ca="1">+IF(L349&gt;0,N349*100/L349,0)</f>
        <v>81.99362822279079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IFERROR(__xludf.DUMMYFUNCTION("IMPORTRANGE(""https://docs.google.com/spreadsheets/d/11923uPwbBZFjjGgGUA6NLw09EwE0CqkOc4q9oUmW1yo/edit?usp=sharing"",""พิจิตร!M247"")"),333287.7)</f>
        <v>333287.7</v>
      </c>
      <c r="O352" s="165">
        <f t="shared" ca="1" si="105"/>
        <v>81.99362822279079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IFERROR(__xludf.DUMMYFUNCTION("IMPORTRANGE(""https://docs.google.com/spreadsheets/d/11923uPwbBZFjjGgGUA6NLw09EwE0CqkOc4q9oUmW1yo/edit?usp=sharing"",""พิจิตร!M249"")"),333287.7)</f>
        <v>333287.7</v>
      </c>
      <c r="O354" s="168">
        <f t="shared" ca="1" si="105"/>
        <v>81.99362822279079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IFERROR(__xludf.DUMMYFUNCTION("IMPORTRANGE(""https://docs.google.com/spreadsheets/d/11923uPwbBZFjjGgGUA6NLw09EwE0CqkOc4q9oUmW1yo/edit?usp=sharing"",""พิจิตร!M252"")"),106051.7)</f>
        <v>106051.7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IFERROR(__xludf.DUMMYFUNCTION("IMPORTRANGE(""https://docs.google.com/spreadsheets/d/11923uPwbBZFjjGgGUA6NLw09EwE0CqkOc4q9oUmW1yo/edit?usp=sharing"",""พิจิตร!M253"")"),15360)</f>
        <v>15360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IFERROR(__xludf.DUMMYFUNCTION("IMPORTRANGE(""https://docs.google.com/spreadsheets/d/11923uPwbBZFjjGgGUA6NLw09EwE0CqkOc4q9oUmW1yo/edit?usp=sharing"",""พิจิตร!M275"")"),165467)</f>
        <v>165467</v>
      </c>
      <c r="O380" s="372">
        <f ca="1">+IF(L380&gt;0,N380*100/L380,0)</f>
        <v>79.720080940450956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IFERROR(__xludf.DUMMYFUNCTION("IMPORTRANGE(""https://docs.google.com/spreadsheets/d/11923uPwbBZFjjGgGUA6NLw09EwE0CqkOc4q9oUmW1yo/edit?usp=sharing"",""พิจิตร!M278"")"),165467)</f>
        <v>165467</v>
      </c>
      <c r="O383" s="165">
        <f t="shared" ca="1" si="109"/>
        <v>79.720080940450956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IFERROR(__xludf.DUMMYFUNCTION("IMPORTRANGE(""https://docs.google.com/spreadsheets/d/11923uPwbBZFjjGgGUA6NLw09EwE0CqkOc4q9oUmW1yo/edit?usp=sharing"",""พิจิตร!M280"")"),165467)</f>
        <v>165467</v>
      </c>
      <c r="O385" s="168">
        <f t="shared" ca="1" si="109"/>
        <v>79.720080940450956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IFERROR(__xludf.DUMMYFUNCTION("IMPORTRANGE(""https://docs.google.com/spreadsheets/d/11923uPwbBZFjjGgGUA6NLw09EwE0CqkOc4q9oUmW1yo/edit?usp=sharing"",""พิจิตร!M284"")"),12851)</f>
        <v>12851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IFERROR(__xludf.DUMMYFUNCTION("IMPORTRANGE(""https://docs.google.com/spreadsheets/d/11923uPwbBZFjjGgGUA6NLw09EwE0CqkOc4q9oUmW1yo/edit?usp=sharing"",""พิจิตร!M296"")"),158585)</f>
        <v>158585</v>
      </c>
      <c r="O401" s="372">
        <f ca="1">+IF(L401&gt;0,N401*100/L401,0)</f>
        <v>80.952016334864723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IFERROR(__xludf.DUMMYFUNCTION("IMPORTRANGE(""https://docs.google.com/spreadsheets/d/11923uPwbBZFjjGgGUA6NLw09EwE0CqkOc4q9oUmW1yo/edit?usp=sharing"",""พิจิตร!M299"")"),158585)</f>
        <v>158585</v>
      </c>
      <c r="O404" s="168">
        <f t="shared" ca="1" si="112"/>
        <v>80.952016334864723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IFERROR(__xludf.DUMMYFUNCTION("IMPORTRANGE(""https://docs.google.com/spreadsheets/d/11923uPwbBZFjjGgGUA6NLw09EwE0CqkOc4q9oUmW1yo/edit?usp=sharing"",""พิจิตร!M301"")"),158585)</f>
        <v>158585</v>
      </c>
      <c r="O406" s="168">
        <f t="shared" ca="1" si="112"/>
        <v>80.952016334864723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IFERROR(__xludf.DUMMYFUNCTION("IMPORTRANGE(""https://docs.google.com/spreadsheets/d/11923uPwbBZFjjGgGUA6NLw09EwE0CqkOc4q9oUmW1yo/edit?usp=sharing"",""พิจิตร!M305"")"),18436)</f>
        <v>18436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IFERROR(__xludf.DUMMYFUNCTION("IMPORTRANGE(""https://docs.google.com/spreadsheets/d/11923uPwbBZFjjGgGUA6NLw09EwE0CqkOc4q9oUmW1yo/edit?usp=sharing"",""พิจิตร!M330"")"),80956)</f>
        <v>80956</v>
      </c>
      <c r="O435" s="411">
        <f t="shared" ref="O435:O439" ca="1" si="114">+IF(L435&gt;0,N435*100/L435,0)</f>
        <v>76.37358490566038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IFERROR(__xludf.DUMMYFUNCTION("IMPORTRANGE(""https://docs.google.com/spreadsheets/d/11923uPwbBZFjjGgGUA6NLw09EwE0CqkOc4q9oUmW1yo/edit?usp=sharing"",""พิจิตร!M332"")"),80956)</f>
        <v>80956</v>
      </c>
      <c r="O437" s="168">
        <f t="shared" ca="1" si="114"/>
        <v>76.37358490566038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IFERROR(__xludf.DUMMYFUNCTION("IMPORTRANGE(""https://docs.google.com/spreadsheets/d/11923uPwbBZFjjGgGUA6NLw09EwE0CqkOc4q9oUmW1yo/edit?usp=sharing"",""พิจิตร!M334"")"),80956)</f>
        <v>80956</v>
      </c>
      <c r="O439" s="168">
        <f t="shared" ca="1" si="114"/>
        <v>76.37358490566038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IFERROR(__xludf.DUMMYFUNCTION("IMPORTRANGE(""https://docs.google.com/spreadsheets/d/11923uPwbBZFjjGgGUA6NLw09EwE0CqkOc4q9oUmW1yo/edit?usp=sharing"",""พิจิตร!M338"")"),48765)</f>
        <v>48765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IFERROR(__xludf.DUMMYFUNCTION("IMPORTRANGE(""https://docs.google.com/spreadsheets/d/11923uPwbBZFjjGgGUA6NLw09EwE0CqkOc4q9oUmW1yo/edit?usp=sharing"",""พิจิตร!M350"")"),182459.78)</f>
        <v>182459.78</v>
      </c>
      <c r="O455" s="372">
        <f t="shared" ref="O455:O459" ca="1" si="116">+IF(L455&gt;0,N455*100/L455,0)</f>
        <v>31.177075270360554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IFERROR(__xludf.DUMMYFUNCTION("IMPORTRANGE(""https://docs.google.com/spreadsheets/d/11923uPwbBZFjjGgGUA6NLw09EwE0CqkOc4q9oUmW1yo/edit?usp=sharing"",""พิจิตร!M352"")"),182459.78)</f>
        <v>182459.78</v>
      </c>
      <c r="O457" s="168">
        <f t="shared" ca="1" si="116"/>
        <v>31.177075270360554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IFERROR(__xludf.DUMMYFUNCTION("IMPORTRANGE(""https://docs.google.com/spreadsheets/d/11923uPwbBZFjjGgGUA6NLw09EwE0CqkOc4q9oUmW1yo/edit?usp=sharing"",""พิจิตร!M354"")"),182459.78)</f>
        <v>182459.78</v>
      </c>
      <c r="O459" s="168">
        <f t="shared" ca="1" si="116"/>
        <v>31.177075270360554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IFERROR(__xludf.DUMMYFUNCTION("IMPORTRANGE(""https://docs.google.com/spreadsheets/d/11923uPwbBZFjjGgGUA6NLw09EwE0CqkOc4q9oUmW1yo/edit?usp=sharing"",""พิจิตร!M357"")"),92346.78)</f>
        <v>92346.78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IFERROR(__xludf.DUMMYFUNCTION("IMPORTRANGE(""https://docs.google.com/spreadsheets/d/11923uPwbBZFjjGgGUA6NLw09EwE0CqkOc4q9oUmW1yo/edit?usp=sharing"",""พิจิตร!M358"")"),90113)</f>
        <v>90113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IFERROR(__xludf.DUMMYFUNCTION("IMPORTRANGE(""https://docs.google.com/spreadsheets/d/11923uPwbBZFjjGgGUA6NLw09EwE0CqkOc4q9oUmW1yo/edit?usp=sharing"",""พิจิตร!J420"")"),106.35)</f>
        <v>106.35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IFERROR(__xludf.DUMMYFUNCTION("IMPORTRANGE(""https://docs.google.com/spreadsheets/d/11923uPwbBZFjjGgGUA6NLw09EwE0CqkOc4q9oUmW1yo/edit?usp=sharing"",""พิจิตร!J421"")"),30)</f>
        <v>30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IFERROR(__xludf.DUMMYFUNCTION("IMPORTRANGE(""https://docs.google.com/spreadsheets/d/11923uPwbBZFjjGgGUA6NLw09EwE0CqkOc4q9oUmW1yo/edit?usp=sharing"",""พิจิตร!J422"")"),1.61)</f>
        <v>1.61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IFERROR(__xludf.DUMMYFUNCTION("IMPORTRANGE(""https://docs.google.com/spreadsheets/d/11923uPwbBZFjjGgGUA6NLw09EwE0CqkOc4q9oUmW1yo/edit?usp=sharing"",""พิจิตร!J424"")"),104.74)</f>
        <v>104.74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IFERROR(__xludf.DUMMYFUNCTION("IMPORTRANGE(""https://docs.google.com/spreadsheets/d/11923uPwbBZFjjGgGUA6NLw09EwE0CqkOc4q9oUmW1yo/edit?usp=sharing"",""พิจิตร!J459"")"),1341)</f>
        <v>1341</v>
      </c>
      <c r="K564" s="371">
        <f ca="1">IF(I564&gt;0,J564*100/I564,0)</f>
        <v>121.90909090909091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IFERROR(__xludf.DUMMYFUNCTION("IMPORTRANGE(""https://docs.google.com/spreadsheets/d/11923uPwbBZFjjGgGUA6NLw09EwE0CqkOc4q9oUmW1yo/edit?usp=sharing"",""พิจิตร!M459"")"),109156.35)</f>
        <v>109156.35</v>
      </c>
      <c r="O564" s="372">
        <f t="shared" ref="O564:O568" ca="1" si="122">+IF(L564&gt;0,N564*100/L564,0)</f>
        <v>86.577054251269033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IFERROR(__xludf.DUMMYFUNCTION("IMPORTRANGE(""https://docs.google.com/spreadsheets/d/11923uPwbBZFjjGgGUA6NLw09EwE0CqkOc4q9oUmW1yo/edit?usp=sharing"",""พิจิตร!M461"")"),109156.35)</f>
        <v>109156.35</v>
      </c>
      <c r="O566" s="168">
        <f t="shared" ca="1" si="122"/>
        <v>86.577054251269033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IFERROR(__xludf.DUMMYFUNCTION("IMPORTRANGE(""https://docs.google.com/spreadsheets/d/11923uPwbBZFjjGgGUA6NLw09EwE0CqkOc4q9oUmW1yo/edit?usp=sharing"",""พิจิตร!M463"")"),109156.35)</f>
        <v>109156.35</v>
      </c>
      <c r="O568" s="168">
        <f t="shared" ca="1" si="122"/>
        <v>86.577054251269033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IFERROR(__xludf.DUMMYFUNCTION("IMPORTRANGE(""https://docs.google.com/spreadsheets/d/11923uPwbBZFjjGgGUA6NLw09EwE0CqkOc4q9oUmW1yo/edit?usp=sharing"",""พิจิตร!M466"")"),89975.35)</f>
        <v>89975.35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IFERROR(__xludf.DUMMYFUNCTION("IMPORTRANGE(""https://docs.google.com/spreadsheets/d/11923uPwbBZFjjGgGUA6NLw09EwE0CqkOc4q9oUmW1yo/edit?usp=sharing"",""พิจิตร!M467"")"),19181)</f>
        <v>19181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IFERROR(__xludf.DUMMYFUNCTION("IMPORTRANGE(""https://docs.google.com/spreadsheets/d/11923uPwbBZFjjGgGUA6NLw09EwE0CqkOc4q9oUmW1yo/edit?usp=sharing"",""พิจิตร!J468"")"),1341)</f>
        <v>1341</v>
      </c>
      <c r="K573" s="201">
        <f ca="1">IF(I573&gt;0,J573*100/I573,0)</f>
        <v>121.90909090909091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IFERROR(__xludf.DUMMYFUNCTION("IMPORTRANGE(""https://docs.google.com/spreadsheets/d/11923uPwbBZFjjGgGUA6NLw09EwE0CqkOc4q9oUmW1yo/edit?usp=sharing"",""พิจิตร!J472"")"),1102)</f>
        <v>1102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IFERROR(__xludf.DUMMYFUNCTION("IMPORTRANGE(""https://docs.google.com/spreadsheets/d/11923uPwbBZFjjGgGUA6NLw09EwE0CqkOc4q9oUmW1yo/edit?usp=sharing"",""พิจิตร!J475"")"),20)</f>
        <v>20</v>
      </c>
      <c r="K580" s="371">
        <f ca="1">IF(I580&gt;0,J580*100/I580,0)</f>
        <v>10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IFERROR(__xludf.DUMMYFUNCTION("IMPORTRANGE(""https://docs.google.com/spreadsheets/d/11923uPwbBZFjjGgGUA6NLw09EwE0CqkOc4q9oUmW1yo/edit?usp=sharing"",""พิจิตร!M475"")"),205972.97)</f>
        <v>205972.97</v>
      </c>
      <c r="O580" s="372">
        <f t="shared" ref="O580:O584" ca="1" si="124">+IF(L580&gt;0,N580*100/L580,0)</f>
        <v>58.448629398410894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IFERROR(__xludf.DUMMYFUNCTION("IMPORTRANGE(""https://docs.google.com/spreadsheets/d/11923uPwbBZFjjGgGUA6NLw09EwE0CqkOc4q9oUmW1yo/edit?usp=sharing"",""พิจิตร!M477"")"),205972.97)</f>
        <v>205972.97</v>
      </c>
      <c r="O582" s="168">
        <f t="shared" ca="1" si="124"/>
        <v>58.448629398410894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IFERROR(__xludf.DUMMYFUNCTION("IMPORTRANGE(""https://docs.google.com/spreadsheets/d/11923uPwbBZFjjGgGUA6NLw09EwE0CqkOc4q9oUmW1yo/edit?usp=sharing"",""พิจิตร!M479"")"),205972.97)</f>
        <v>205972.97</v>
      </c>
      <c r="O584" s="168">
        <f t="shared" ca="1" si="124"/>
        <v>58.448629398410894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IFERROR(__xludf.DUMMYFUNCTION("IMPORTRANGE(""https://docs.google.com/spreadsheets/d/11923uPwbBZFjjGgGUA6NLw09EwE0CqkOc4q9oUmW1yo/edit?usp=sharing"",""พิจิตร!M482"")"),91098.92)</f>
        <v>91098.92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IFERROR(__xludf.DUMMYFUNCTION("IMPORTRANGE(""https://docs.google.com/spreadsheets/d/11923uPwbBZFjjGgGUA6NLw09EwE0CqkOc4q9oUmW1yo/edit?usp=sharing"",""พิจิตร!M483"")"),114874.05)</f>
        <v>114874.05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IFERROR(__xludf.DUMMYFUNCTION("IMPORTRANGE(""https://docs.google.com/spreadsheets/d/11923uPwbBZFjjGgGUA6NLw09EwE0CqkOc4q9oUmW1yo/edit?usp=sharing"",""พิจิตร!J484"")"),255)</f>
        <v>255</v>
      </c>
      <c r="K589" s="163">
        <f t="shared" ref="K589:K596" ca="1" si="125">IF(I589&gt;0,J589*100/I589,0)</f>
        <v>127.5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IFERROR(__xludf.DUMMYFUNCTION("IMPORTRANGE(""https://docs.google.com/spreadsheets/d/11923uPwbBZFjjGgGUA6NLw09EwE0CqkOc4q9oUmW1yo/edit?usp=sharing"",""พิจิตร!J485"")"),176.78)</f>
        <v>176.78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IFERROR(__xludf.DUMMYFUNCTION("IMPORTRANGE(""https://docs.google.com/spreadsheets/d/11923uPwbBZFjjGgGUA6NLw09EwE0CqkOc4q9oUmW1yo/edit?usp=sharing"",""พิจิตร!J486"")"),149)</f>
        <v>149</v>
      </c>
      <c r="K591" s="163">
        <f t="shared" ca="1" si="125"/>
        <v>74.5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IFERROR(__xludf.DUMMYFUNCTION("IMPORTRANGE(""https://docs.google.com/spreadsheets/d/11923uPwbBZFjjGgGUA6NLw09EwE0CqkOc4q9oUmW1yo/edit?usp=sharing"",""พิจิตร!J487"")"),96.13)</f>
        <v>96.13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IFERROR(__xludf.DUMMYFUNCTION("IMPORTRANGE(""https://docs.google.com/spreadsheets/d/11923uPwbBZFjjGgGUA6NLw09EwE0CqkOc4q9oUmW1yo/edit?usp=sharing"",""พิจิตร!J488"")"),106)</f>
        <v>106</v>
      </c>
      <c r="K593" s="163">
        <f t="shared" ca="1" si="125"/>
        <v>53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IFERROR(__xludf.DUMMYFUNCTION("IMPORTRANGE(""https://docs.google.com/spreadsheets/d/11923uPwbBZFjjGgGUA6NLw09EwE0CqkOc4q9oUmW1yo/edit?usp=sharing"",""พิจิตร!J489"")"),70.21)</f>
        <v>70.209999999999994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IFERROR(__xludf.DUMMYFUNCTION("IMPORTRANGE(""https://docs.google.com/spreadsheets/d/11923uPwbBZFjjGgGUA6NLw09EwE0CqkOc4q9oUmW1yo/edit?usp=sharing"",""พิจิตร!J490"")"),20)</f>
        <v>20</v>
      </c>
      <c r="K595" s="163">
        <f t="shared" ca="1" si="125"/>
        <v>10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IFERROR(__xludf.DUMMYFUNCTION("IMPORTRANGE(""https://docs.google.com/spreadsheets/d/11923uPwbBZFjjGgGUA6NLw09EwE0CqkOc4q9oUmW1yo/edit?usp=sharing"",""พิจิตร!J491"")"),13.84)</f>
        <v>13.84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IFERROR(__xludf.DUMMYFUNCTION("IMPORTRANGE(""https://docs.google.com/spreadsheets/d/11923uPwbBZFjjGgGUA6NLw09EwE0CqkOc4q9oUmW1yo/edit?usp=sharing"",""พิจิตร!J523"")"),2172450)</f>
        <v>2172450</v>
      </c>
      <c r="K628" s="342">
        <f t="shared" ref="K628:K635" ca="1" si="129">IF(I628&gt;0,J628*100/I628,0)</f>
        <v>86.199781767681785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IFERROR(__xludf.DUMMYFUNCTION("IMPORTRANGE(""https://docs.google.com/spreadsheets/d/11923uPwbBZFjjGgGUA6NLw09EwE0CqkOc4q9oUmW1yo/edit?usp=sharing"",""พิจิตร!J524"")"),78)</f>
        <v>78</v>
      </c>
      <c r="K629" s="342">
        <f t="shared" ca="1" si="129"/>
        <v>83.870967741935488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IFERROR(__xludf.DUMMYFUNCTION("IMPORTRANGE(""https://docs.google.com/spreadsheets/d/11923uPwbBZFjjGgGUA6NLw09EwE0CqkOc4q9oUmW1yo/edit?usp=sharing"",""พิจิตร!J525"")"),77159.86)</f>
        <v>77159.86</v>
      </c>
      <c r="K630" s="342">
        <f t="shared" ca="1" si="129"/>
        <v>15.105964145392623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IFERROR(__xludf.DUMMYFUNCTION("IMPORTRANGE(""https://docs.google.com/spreadsheets/d/11923uPwbBZFjjGgGUA6NLw09EwE0CqkOc4q9oUmW1yo/edit?usp=sharing"",""พิจิตร!J526"")"),18)</f>
        <v>18</v>
      </c>
      <c r="K631" s="342">
        <f t="shared" ca="1" si="129"/>
        <v>62.068965517241381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IFERROR(__xludf.DUMMYFUNCTION("IMPORTRANGE(""https://docs.google.com/spreadsheets/d/11923uPwbBZFjjGgGUA6NLw09EwE0CqkOc4q9oUmW1yo/edit?usp=sharing"",""พิจิตร!J527"")"),2849046.04)</f>
        <v>2849046.04</v>
      </c>
      <c r="K632" s="342">
        <f t="shared" ca="1" si="129"/>
        <v>46.394953613368358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IFERROR(__xludf.DUMMYFUNCTION("IMPORTRANGE(""https://docs.google.com/spreadsheets/d/11923uPwbBZFjjGgGUA6NLw09EwE0CqkOc4q9oUmW1yo/edit?usp=sharing"",""พิจิตร!J528"")"),427)</f>
        <v>427</v>
      </c>
      <c r="K633" s="342">
        <f t="shared" ca="1" si="129"/>
        <v>88.589211618257266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IFERROR(__xludf.DUMMYFUNCTION("IMPORTRANGE(""https://docs.google.com/spreadsheets/d/11923uPwbBZFjjGgGUA6NLw09EwE0CqkOc4q9oUmW1yo/edit?usp=sharing"",""พิจิตร!I529"")"),2370000)</f>
        <v>2370000</v>
      </c>
      <c r="J634" s="341">
        <f ca="1">IFERROR(__xludf.DUMMYFUNCTION("IMPORTRANGE(""https://docs.google.com/spreadsheets/d/11923uPwbBZFjjGgGUA6NLw09EwE0CqkOc4q9oUmW1yo/edit?usp=sharing"",""พิจิตร!J529"")"),2140000)</f>
        <v>2140000</v>
      </c>
      <c r="K634" s="342">
        <f t="shared" ca="1" si="129"/>
        <v>90.295358649789023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IFERROR(__xludf.DUMMYFUNCTION("IMPORTRANGE(""https://docs.google.com/spreadsheets/d/11923uPwbBZFjjGgGUA6NLw09EwE0CqkOc4q9oUmW1yo/edit?usp=sharing"",""พิจิตร!I530"")"),88)</f>
        <v>88</v>
      </c>
      <c r="J635" s="505">
        <f ca="1">IFERROR(__xludf.DUMMYFUNCTION("IMPORTRANGE(""https://docs.google.com/spreadsheets/d/11923uPwbBZFjjGgGUA6NLw09EwE0CqkOc4q9oUmW1yo/edit?usp=sharing"",""พิจิตร!J530"")"),77)</f>
        <v>77</v>
      </c>
      <c r="K635" s="487">
        <f t="shared" ca="1" si="129"/>
        <v>87.5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2022-08-17T03:03:07Z</cp:lastPrinted>
  <dcterms:modified xsi:type="dcterms:W3CDTF">2022-08-17T03:03:25Z</dcterms:modified>
</cp:coreProperties>
</file>